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" sheetId="1" r:id="rId1"/>
    <sheet name="江枫" sheetId="2" r:id="rId2"/>
  </sheets>
  <calcPr calcId="144525"/>
</workbook>
</file>

<file path=xl/sharedStrings.xml><?xml version="1.0" encoding="utf-8"?>
<sst xmlns="http://schemas.openxmlformats.org/spreadsheetml/2006/main" count="453" uniqueCount="426">
  <si>
    <t>2020级新生下学期第13周新生晚自习情况汇总                                 2021年5月29日</t>
  </si>
  <si>
    <t>学院</t>
  </si>
  <si>
    <t>晚自习教室</t>
  </si>
  <si>
    <t>行政班名称</t>
  </si>
  <si>
    <t>应到人数</t>
  </si>
  <si>
    <t>实到人数</t>
  </si>
  <si>
    <t>出勤率</t>
  </si>
  <si>
    <t>检查时间</t>
  </si>
  <si>
    <t>情况说明</t>
  </si>
  <si>
    <t>数学学院</t>
  </si>
  <si>
    <t>石7-201</t>
  </si>
  <si>
    <t>数学2011</t>
  </si>
  <si>
    <t>二：19:40</t>
  </si>
  <si>
    <t>诵读大赛排练：05  病假：06，10，18  舞蹈团：19200115107</t>
  </si>
  <si>
    <t>石7-204</t>
  </si>
  <si>
    <t>数学2012</t>
  </si>
  <si>
    <t>二：19:50</t>
  </si>
  <si>
    <t>病假：19  足球比赛：01</t>
  </si>
  <si>
    <t>石7-205</t>
  </si>
  <si>
    <t>数学2013</t>
  </si>
  <si>
    <t>四：20:14</t>
  </si>
  <si>
    <t>跆拳道：08  日语网课：17</t>
  </si>
  <si>
    <t>石7-107</t>
  </si>
  <si>
    <t>数学2014</t>
  </si>
  <si>
    <t>四：20:25</t>
  </si>
  <si>
    <t>杯子舞：17，04，12，19200210106，19200109107  国旗队：27  校篮球队：21  一帮一：29</t>
  </si>
  <si>
    <t>石7-206</t>
  </si>
  <si>
    <t>信计2011</t>
  </si>
  <si>
    <t>四：20:16</t>
  </si>
  <si>
    <t>青马团拓：16，19  杯子舞：34  缺勤：11，18</t>
  </si>
  <si>
    <t>石7-207</t>
  </si>
  <si>
    <t>信计2012</t>
  </si>
  <si>
    <t>四：20:11</t>
  </si>
  <si>
    <t>缺勤：19，32</t>
  </si>
  <si>
    <t>石7-310</t>
  </si>
  <si>
    <t>统计20</t>
  </si>
  <si>
    <t>四：19:59</t>
  </si>
  <si>
    <t>病假：38（无假条），13（无假条），41（无假条）</t>
  </si>
  <si>
    <r>
      <t>病假：32（无假条），33，38</t>
    </r>
    <r>
      <rPr>
        <sz val="11"/>
        <color theme="1"/>
        <rFont val="等线"/>
        <charset val="134"/>
        <scheme val="minor"/>
      </rPr>
      <t xml:space="preserve">  毕业晚会：31，35，27  ACM比赛：41  足球比赛：10  </t>
    </r>
    <r>
      <rPr>
        <sz val="11"/>
        <color rgb="FFFF0000"/>
        <rFont val="等线"/>
        <charset val="134"/>
        <scheme val="minor"/>
      </rPr>
      <t>缺勤：11，17，18，28</t>
    </r>
  </si>
  <si>
    <t>物理学院</t>
  </si>
  <si>
    <t>石7-407</t>
  </si>
  <si>
    <t>物理2011</t>
  </si>
  <si>
    <t>一：20:00</t>
  </si>
  <si>
    <t>女足：19200115204</t>
  </si>
  <si>
    <t>石7-408</t>
  </si>
  <si>
    <t>应物2011</t>
  </si>
  <si>
    <t>一：19:51</t>
  </si>
  <si>
    <t>一帮一：17，18，19，02，35  足球队：22，19200112134  跆拳道：11</t>
  </si>
  <si>
    <t>石7-410</t>
  </si>
  <si>
    <t>应物2012</t>
  </si>
  <si>
    <t>一：19:56</t>
  </si>
  <si>
    <t>新疆生补课：04  舞蹈：03  事假：27</t>
  </si>
  <si>
    <t>电子学院</t>
  </si>
  <si>
    <t>石7-301</t>
  </si>
  <si>
    <t>电气2011</t>
  </si>
  <si>
    <t>三：19:12</t>
  </si>
  <si>
    <t>公选课：01，16，14，13，19，12  缺勤：05，19200213129</t>
  </si>
  <si>
    <t>石7-302</t>
  </si>
  <si>
    <t>电气2012</t>
  </si>
  <si>
    <t>日：20:02</t>
  </si>
  <si>
    <t>病假：03（无假条）  事假：06（无假条），08（无假条）  健美操：07  国旗队：29  舞龙：19</t>
  </si>
  <si>
    <t>石7-303</t>
  </si>
  <si>
    <t>电子2011</t>
  </si>
  <si>
    <t>日：19:59</t>
  </si>
  <si>
    <t>石7-304</t>
  </si>
  <si>
    <t>电子2012</t>
  </si>
  <si>
    <t>日：20:00</t>
  </si>
  <si>
    <t>足球队：10</t>
  </si>
  <si>
    <t>石7-305</t>
  </si>
  <si>
    <t>计算机2011</t>
  </si>
  <si>
    <t>日：19:56</t>
  </si>
  <si>
    <t>缺勤：21，26</t>
  </si>
  <si>
    <t>石7-306</t>
  </si>
  <si>
    <t>建筑智能2011</t>
  </si>
  <si>
    <t>日：19:57</t>
  </si>
  <si>
    <t>国旗队：19，36  缺勤：23</t>
  </si>
  <si>
    <t>石7-307</t>
  </si>
  <si>
    <t>建筑智能2012</t>
  </si>
  <si>
    <t>日：19:55</t>
  </si>
  <si>
    <t>石7-401</t>
  </si>
  <si>
    <t>计算机2012</t>
  </si>
  <si>
    <t>一：19:48</t>
  </si>
  <si>
    <t>ACM比赛：10，19200124214</t>
  </si>
  <si>
    <t>石7-402</t>
  </si>
  <si>
    <t>通信2011</t>
  </si>
  <si>
    <t>一：19:45</t>
  </si>
  <si>
    <t>一帮一：08，34，03，13，31  舞龙：14</t>
  </si>
  <si>
    <t>石7-403</t>
  </si>
  <si>
    <t>通信2012</t>
  </si>
  <si>
    <t>一：19:49</t>
  </si>
  <si>
    <t>一帮一：19200132134</t>
  </si>
  <si>
    <t>音乐学院</t>
  </si>
  <si>
    <t>石中阶2</t>
  </si>
  <si>
    <t>音师20</t>
  </si>
  <si>
    <t>二：20:01</t>
  </si>
  <si>
    <t>音乐会排练：02，06，08，10，17，24，27，01  病假：21（无假条）</t>
  </si>
  <si>
    <t>音乐会排练：01，03，04，05，08，09，10，11，16，19，22，23，26</t>
  </si>
  <si>
    <t>材料科学
与工程学院</t>
  </si>
  <si>
    <t>石7-106</t>
  </si>
  <si>
    <t>功能材料2011</t>
  </si>
  <si>
    <t>日：19:46</t>
  </si>
  <si>
    <t>校合唱：19  辩论队：07</t>
  </si>
  <si>
    <t>石7-203</t>
  </si>
  <si>
    <t>功能材料2012</t>
  </si>
  <si>
    <t>二：19:45</t>
  </si>
  <si>
    <t>病假：05  校合唱：23，36  缺勤：27</t>
  </si>
  <si>
    <t>地测学院</t>
  </si>
  <si>
    <t>石C4-104</t>
  </si>
  <si>
    <t>地信2012</t>
  </si>
  <si>
    <t>日：19:18</t>
  </si>
  <si>
    <t>健美操：23  新疆补课：36  田径队：35</t>
  </si>
  <si>
    <t>石C4-205</t>
  </si>
  <si>
    <t>人文地理2011</t>
  </si>
  <si>
    <t>日：19:25</t>
  </si>
  <si>
    <t>新疆补课：22  毕业晚会：21  病假：10</t>
  </si>
  <si>
    <t>石C4-207</t>
  </si>
  <si>
    <t>人文地理2012</t>
  </si>
  <si>
    <t>日：19:13</t>
  </si>
  <si>
    <t>事假：10  病假：36  国旗队：04  新疆补课：22</t>
  </si>
  <si>
    <t>石C6-106</t>
  </si>
  <si>
    <t>测绘2011</t>
  </si>
  <si>
    <t>日：19:36</t>
  </si>
  <si>
    <r>
      <t xml:space="preserve">校篮球：26，17  </t>
    </r>
    <r>
      <rPr>
        <sz val="11"/>
        <color rgb="FFFF0000"/>
        <rFont val="等线"/>
        <charset val="134"/>
        <scheme val="minor"/>
      </rPr>
      <t>缺勤：20，23，35，36，37，31，25</t>
    </r>
  </si>
  <si>
    <t>石C6-107</t>
  </si>
  <si>
    <t>测绘2012</t>
  </si>
  <si>
    <t>日：19:49</t>
  </si>
  <si>
    <t>病假：10  校篮球队：21  国旗队：37</t>
  </si>
  <si>
    <t>石C6-108</t>
  </si>
  <si>
    <t>地信2011</t>
  </si>
  <si>
    <t>日：19:33</t>
  </si>
  <si>
    <t>病假：04  新疆补课：20  国旗队：36  事假：33（无假条）</t>
  </si>
  <si>
    <t>环境学院</t>
  </si>
  <si>
    <t>石C4-107</t>
  </si>
  <si>
    <t>环境类2011</t>
  </si>
  <si>
    <t>三：19:19</t>
  </si>
  <si>
    <r>
      <t xml:space="preserve">跆拳道：05，10  舞蹈：16  田径队：20  公选课：01，22，03，172020131103  </t>
    </r>
    <r>
      <rPr>
        <sz val="11"/>
        <color rgb="FFFF0000"/>
        <rFont val="等线"/>
        <charset val="134"/>
        <scheme val="minor"/>
      </rPr>
      <t xml:space="preserve">病假：02 </t>
    </r>
    <r>
      <rPr>
        <sz val="11"/>
        <color theme="1"/>
        <rFont val="等线"/>
        <charset val="134"/>
        <scheme val="minor"/>
      </rPr>
      <t xml:space="preserve"> </t>
    </r>
    <r>
      <rPr>
        <sz val="11"/>
        <color rgb="FFFF0000"/>
        <rFont val="等线"/>
        <charset val="134"/>
        <scheme val="minor"/>
      </rPr>
      <t>缺勤：19200115112，23，05，06，07，04</t>
    </r>
  </si>
  <si>
    <t>石C4-108</t>
  </si>
  <si>
    <t>环境类2012</t>
  </si>
  <si>
    <t>日：19:22</t>
  </si>
  <si>
    <t>校篮球：30  事假：23</t>
  </si>
  <si>
    <t>石C4-109</t>
  </si>
  <si>
    <t>环境类2013</t>
  </si>
  <si>
    <t>三：19:03</t>
  </si>
  <si>
    <t>青马团拓：27，29  处分解除会议：23，34，36  公选课：10，12，16，30</t>
  </si>
  <si>
    <t>石C4-304</t>
  </si>
  <si>
    <t>环境类2014</t>
  </si>
  <si>
    <t>三：19:44</t>
  </si>
  <si>
    <t>舞龙：15  校篮球：36  公选课：05，06，21，23，13，172020115122   事假：27（无假条）</t>
  </si>
  <si>
    <t>石C6-109</t>
  </si>
  <si>
    <t>给排2011</t>
  </si>
  <si>
    <t>日：19:52</t>
  </si>
  <si>
    <t>病假：03</t>
  </si>
  <si>
    <t>石C4-106</t>
  </si>
  <si>
    <t>给排2012</t>
  </si>
  <si>
    <t>三：19:14</t>
  </si>
  <si>
    <t>公选课：14，16，06，17，172020214211  健美操：12  病假：01，02，04</t>
  </si>
  <si>
    <t>石C4-110</t>
  </si>
  <si>
    <t>建筑能源2011</t>
  </si>
  <si>
    <t>三：19:09</t>
  </si>
  <si>
    <t>公选课：01，02，29，38，39，40  处分解除会议：17</t>
  </si>
  <si>
    <t>石C4-203</t>
  </si>
  <si>
    <t>建筑能源2012</t>
  </si>
  <si>
    <t>三：19:31</t>
  </si>
  <si>
    <t>公选课：10，15，21，22，23，25，26，27，28，29，33，36，34  缺勤：38</t>
  </si>
  <si>
    <t>商学院</t>
  </si>
  <si>
    <t>石C4-301</t>
  </si>
  <si>
    <t>旅游2011</t>
  </si>
  <si>
    <t>一：19:10</t>
  </si>
  <si>
    <t>校篮球：05  新疆生补课：29，36</t>
  </si>
  <si>
    <t>石C4-302</t>
  </si>
  <si>
    <t>旅游2012</t>
  </si>
  <si>
    <t>一：19:06</t>
  </si>
  <si>
    <t>毕业晚会：05  足球比赛：25  缺勤：19，22，06</t>
  </si>
  <si>
    <t>石C4-303</t>
  </si>
  <si>
    <t>物流2011</t>
  </si>
  <si>
    <t>四：19:41</t>
  </si>
  <si>
    <t>新疆生补课：27，19200407125  一帮一：02</t>
  </si>
  <si>
    <t>石C4-305</t>
  </si>
  <si>
    <t>物流2012</t>
  </si>
  <si>
    <t>四：19:46</t>
  </si>
  <si>
    <t>舞蹈：08  舞龙：32  一帮一：01，21，26，36  新疆生补课：27</t>
  </si>
  <si>
    <t>石C6-211</t>
  </si>
  <si>
    <t>人力2011</t>
  </si>
  <si>
    <t>一：19:40</t>
  </si>
  <si>
    <t>病假：01  新疆补课：28</t>
  </si>
  <si>
    <t>石C6-212</t>
  </si>
  <si>
    <t>人力2012</t>
  </si>
  <si>
    <t>病假：20（无假条）  新疆补课：29  足球校队：35</t>
  </si>
  <si>
    <t>外国语学院</t>
  </si>
  <si>
    <t>石C4-401</t>
  </si>
  <si>
    <t>英师20</t>
  </si>
  <si>
    <t>一：19:18</t>
  </si>
  <si>
    <t>舞蹈：12</t>
  </si>
  <si>
    <t>舞蹈：02  校合唱：23，34</t>
  </si>
  <si>
    <t>石C4-403</t>
  </si>
  <si>
    <t>英语2011</t>
  </si>
  <si>
    <t>一：19:24</t>
  </si>
  <si>
    <t>舞蹈：03，25</t>
  </si>
  <si>
    <t>石C4-405</t>
  </si>
  <si>
    <t>英语2012</t>
  </si>
  <si>
    <t>一：19:25</t>
  </si>
  <si>
    <t>石C4-407</t>
  </si>
  <si>
    <t>日语2011</t>
  </si>
  <si>
    <t>一：19:27</t>
  </si>
  <si>
    <t>病假：07  毕业晚会：16</t>
  </si>
  <si>
    <t>石C4-409</t>
  </si>
  <si>
    <t>日语2012</t>
  </si>
  <si>
    <t>一：19:29</t>
  </si>
  <si>
    <t>文学院</t>
  </si>
  <si>
    <t>石C6-201</t>
  </si>
  <si>
    <t>广电2011</t>
  </si>
  <si>
    <t>日：20:09</t>
  </si>
  <si>
    <t>事假：08  校合唱：27  朗诵：33，35  新疆舞蹈：31</t>
  </si>
  <si>
    <t>石C6-203</t>
  </si>
  <si>
    <t>广电2012</t>
  </si>
  <si>
    <t>日：20:14</t>
  </si>
  <si>
    <t>新疆补课：30，31  朗诵：19，36  校合唱：10  毕业晚会：08</t>
  </si>
  <si>
    <t>石C6-204</t>
  </si>
  <si>
    <t>汉师2011</t>
  </si>
  <si>
    <t>日：20:04</t>
  </si>
  <si>
    <r>
      <t xml:space="preserve">事假：39，24  病假：40，06  </t>
    </r>
    <r>
      <rPr>
        <sz val="11"/>
        <color theme="1"/>
        <rFont val="等线"/>
        <charset val="134"/>
        <scheme val="minor"/>
      </rPr>
      <t>朗诵：35，37  田径队：33</t>
    </r>
  </si>
  <si>
    <t>石C6-205</t>
  </si>
  <si>
    <t>汉师2012</t>
  </si>
  <si>
    <t>日：19:16</t>
  </si>
  <si>
    <r>
      <t>病假：08（无假条）</t>
    </r>
    <r>
      <rPr>
        <sz val="11"/>
        <color theme="1"/>
        <rFont val="等线"/>
        <charset val="134"/>
        <scheme val="minor"/>
      </rPr>
      <t xml:space="preserve">  朗诵：04，38，39 </t>
    </r>
    <r>
      <rPr>
        <sz val="11"/>
        <color rgb="FFFF0000"/>
        <rFont val="等线"/>
        <charset val="134"/>
        <scheme val="minor"/>
      </rPr>
      <t xml:space="preserve"> 事假：36，35，34</t>
    </r>
  </si>
  <si>
    <t>石C6-206</t>
  </si>
  <si>
    <t>汉语2011</t>
  </si>
  <si>
    <t>朗诵：37  校合唱：22  校足球队：07</t>
  </si>
  <si>
    <t>石C6-207</t>
  </si>
  <si>
    <t>汉语2012</t>
  </si>
  <si>
    <t>日：20:16</t>
  </si>
  <si>
    <t>健美操：12  朗诵：19</t>
  </si>
  <si>
    <t>石C6-209</t>
  </si>
  <si>
    <t>汉语国际2011</t>
  </si>
  <si>
    <t>一：19:38</t>
  </si>
  <si>
    <t>校足球队：07，23</t>
  </si>
  <si>
    <t>社会发展
与公共管理学院</t>
  </si>
  <si>
    <t>石C6-208</t>
  </si>
  <si>
    <t>史师20</t>
  </si>
  <si>
    <t>校合唱：26</t>
  </si>
  <si>
    <t>石C6-210</t>
  </si>
  <si>
    <t>社工2011</t>
  </si>
  <si>
    <t>日：19:58</t>
  </si>
  <si>
    <t>校合唱：12，13  舞蹈：27</t>
  </si>
  <si>
    <t>石C6-301</t>
  </si>
  <si>
    <t>社保2011</t>
  </si>
  <si>
    <t>毕业晚会：26  新疆补课：27  舞龙：28  一帮一：03，23</t>
  </si>
  <si>
    <t>石C6-302</t>
  </si>
  <si>
    <t>社保2012</t>
  </si>
  <si>
    <t>一：20:02</t>
  </si>
  <si>
    <t>舞蹈：06  健美操：10  校合唱：14 
 一帮一：12，19，36，172110311204，27</t>
  </si>
  <si>
    <t>石C6-309</t>
  </si>
  <si>
    <t>社工2012</t>
  </si>
  <si>
    <t>一：19:47</t>
  </si>
  <si>
    <t>校合唱：05  一帮一：06</t>
  </si>
  <si>
    <t>马克思主义学院</t>
  </si>
  <si>
    <t>石C6-304</t>
  </si>
  <si>
    <t>政师20</t>
  </si>
  <si>
    <t>一：20:06</t>
  </si>
  <si>
    <t>国旗队：02，26，31  病假：18，19</t>
  </si>
  <si>
    <t>毕业晚会：07</t>
  </si>
  <si>
    <t>教育学院</t>
  </si>
  <si>
    <t>石C6-303</t>
  </si>
  <si>
    <t>心理2011</t>
  </si>
  <si>
    <t>校合唱：02，17  足球比赛：19200602101  舞龙：34</t>
  </si>
  <si>
    <t>石C6-305</t>
  </si>
  <si>
    <t>心理2012</t>
  </si>
  <si>
    <t>一：19:52</t>
  </si>
  <si>
    <t>校足球队：19200140216，24，03  缺勤：10</t>
  </si>
  <si>
    <t>石C6-306</t>
  </si>
  <si>
    <t>学前师范20</t>
  </si>
  <si>
    <t>化学与
生命科学学院</t>
  </si>
  <si>
    <t>石C6-307</t>
  </si>
  <si>
    <t>材化2011</t>
  </si>
  <si>
    <t>跆拳道：01  舞龙：08  校篮球队：17  毕业晚会：24</t>
  </si>
  <si>
    <t>石C6-308</t>
  </si>
  <si>
    <t>材化2012</t>
  </si>
  <si>
    <t>一：20:12</t>
  </si>
  <si>
    <t>辩论队：02  足球比赛：07  文艺部活动：12  一帮一：19，25，14</t>
  </si>
  <si>
    <t>石C6-310</t>
  </si>
  <si>
    <t>化学2011</t>
  </si>
  <si>
    <t>一：20:14</t>
  </si>
  <si>
    <t>病假：09  辩论队：33</t>
  </si>
  <si>
    <t>石C6-311</t>
  </si>
  <si>
    <t>生技2011</t>
  </si>
  <si>
    <t>一：19:43</t>
  </si>
  <si>
    <t>毕业晚会：2，11，19  舞龙：31，35，5  校篮球：25</t>
  </si>
  <si>
    <t>石C6-312</t>
  </si>
  <si>
    <t>生技2012</t>
  </si>
  <si>
    <t>一：20:16</t>
  </si>
  <si>
    <t>国旗队：29  病假：33(无假条）   舞龙：14，19，23，24，25，32  
一帮一：35，11，20</t>
  </si>
  <si>
    <t>石C6-402</t>
  </si>
  <si>
    <t>生物工程2012</t>
  </si>
  <si>
    <t>二：19:55</t>
  </si>
  <si>
    <t>足球比赛：25  话剧社团活动：32（无假条）  舞狮：36</t>
  </si>
  <si>
    <t>石C6-404</t>
  </si>
  <si>
    <t>应化2011</t>
  </si>
  <si>
    <t>二：19:52</t>
  </si>
  <si>
    <t>舞龙：18  话剧社团活动：34（无假条）</t>
  </si>
  <si>
    <t>石C6-406</t>
  </si>
  <si>
    <t>应化2012</t>
  </si>
  <si>
    <t>二：20:00</t>
  </si>
  <si>
    <r>
      <t xml:space="preserve">辩论队：07，28  </t>
    </r>
    <r>
      <rPr>
        <sz val="11"/>
        <color rgb="FFFF0000"/>
        <rFont val="等线"/>
        <charset val="134"/>
        <scheme val="minor"/>
      </rPr>
      <t>体育部活动：34（无假条），35（无假条）  事假：14（无假条） 话剧社团活动：17（无假条），25（无假条）</t>
    </r>
  </si>
  <si>
    <t>石C6-412</t>
  </si>
  <si>
    <t>生物工程2011</t>
  </si>
  <si>
    <t>二：20:15</t>
  </si>
  <si>
    <t>足球比赛：19  舞龙：31  健美操：36</t>
  </si>
  <si>
    <t>国际教育学院</t>
  </si>
  <si>
    <t>石C6-105</t>
  </si>
  <si>
    <t>土木国际2011</t>
  </si>
  <si>
    <t>日：19:43</t>
  </si>
  <si>
    <r>
      <t>事假：24  病假：37（无假条）</t>
    </r>
    <r>
      <rPr>
        <sz val="11"/>
        <color theme="1"/>
        <rFont val="等线"/>
        <charset val="134"/>
        <scheme val="minor"/>
      </rPr>
      <t xml:space="preserve">  田径队：34  </t>
    </r>
    <r>
      <rPr>
        <sz val="11"/>
        <color rgb="FFFF0000"/>
        <rFont val="等线"/>
        <charset val="134"/>
        <scheme val="minor"/>
      </rPr>
      <t>缺勤：09，14，20，30，31，35，38</t>
    </r>
  </si>
  <si>
    <t>石C6-408</t>
  </si>
  <si>
    <t>工管国际2011</t>
  </si>
  <si>
    <t>二：20:05</t>
  </si>
  <si>
    <t>足球比赛：08  跆拳道：27  舞龙：40  缺勤：13，18，28，37</t>
  </si>
  <si>
    <t>石C6-410</t>
  </si>
  <si>
    <t>机械国际2011</t>
  </si>
  <si>
    <t>三：19:38</t>
  </si>
  <si>
    <r>
      <t xml:space="preserve">青马团拓：04，29  国旗队：18  </t>
    </r>
    <r>
      <rPr>
        <sz val="11"/>
        <color rgb="FFFF0000"/>
        <rFont val="等线"/>
        <charset val="134"/>
        <scheme val="minor"/>
      </rPr>
      <t>事假：24（无假条），32（无假条）  病假：35（无假条）  缺勤：11，12，13，23，30</t>
    </r>
  </si>
  <si>
    <t>石C6-411</t>
  </si>
  <si>
    <t>物流国际2011</t>
  </si>
  <si>
    <t>三：19:27</t>
  </si>
  <si>
    <r>
      <t xml:space="preserve">公选课：9，10，13，27，03，19，14，15，12，06，16  舞蹈：01  舞龙：28  </t>
    </r>
    <r>
      <rPr>
        <sz val="11"/>
        <color rgb="FFFF0000"/>
        <rFont val="等线"/>
        <charset val="134"/>
        <scheme val="minor"/>
      </rPr>
      <t>病假：02，11  缺勤：05，07，22，23，24，30，32，35，36，38</t>
    </r>
  </si>
  <si>
    <t>备注：生物工程2012  19200120201号因病长期请假不上晚自习，应到人数改为35</t>
  </si>
  <si>
    <t>2020级新生下学期第十三周新生晚自习情况汇总（江枫）           2021年5月29日</t>
  </si>
  <si>
    <t>院系</t>
  </si>
  <si>
    <t>土木</t>
  </si>
  <si>
    <t>江2-303</t>
  </si>
  <si>
    <t>土木2011</t>
  </si>
  <si>
    <t>四：19：19</t>
  </si>
  <si>
    <t>缺勤：14</t>
  </si>
  <si>
    <t>江2-304</t>
  </si>
  <si>
    <t>土木2012</t>
  </si>
  <si>
    <t>四：19：20</t>
  </si>
  <si>
    <t>缺勤：01 一帮一：22、24</t>
  </si>
  <si>
    <t>江2-305</t>
  </si>
  <si>
    <t>土木2013</t>
  </si>
  <si>
    <t>四：19：22</t>
  </si>
  <si>
    <t>缺勤:12</t>
  </si>
  <si>
    <t>江2-307</t>
  </si>
  <si>
    <t>土木2014</t>
  </si>
  <si>
    <t>一帮一：26 选修课5人</t>
  </si>
  <si>
    <t>江2-308</t>
  </si>
  <si>
    <t>力学2011</t>
  </si>
  <si>
    <t>四：19：24</t>
  </si>
  <si>
    <t>选修课：5人</t>
  </si>
  <si>
    <t>江2-310</t>
  </si>
  <si>
    <t>力学2012</t>
  </si>
  <si>
    <t>事假（无假条）：01、23</t>
  </si>
  <si>
    <t>江2-318</t>
  </si>
  <si>
    <t>材料2011</t>
  </si>
  <si>
    <t>四：19：26</t>
  </si>
  <si>
    <t>江2-403</t>
  </si>
  <si>
    <t>交通2011</t>
  </si>
  <si>
    <t>事假（无假条）：14</t>
  </si>
  <si>
    <t>江2-404</t>
  </si>
  <si>
    <t>交通2012</t>
  </si>
  <si>
    <t>四：19：21</t>
  </si>
  <si>
    <t>江2-405</t>
  </si>
  <si>
    <t>工管2011</t>
  </si>
  <si>
    <t>一帮一：14、31 病假（无假条）：36 选修课：1人</t>
  </si>
  <si>
    <t>江2-407</t>
  </si>
  <si>
    <t>工管2012</t>
  </si>
  <si>
    <t>江2-408</t>
  </si>
  <si>
    <t>土木D2011</t>
  </si>
  <si>
    <t>四：19：23</t>
  </si>
  <si>
    <t>江2-410</t>
  </si>
  <si>
    <t>材料2012</t>
  </si>
  <si>
    <t>建筑</t>
  </si>
  <si>
    <t>江1-202</t>
  </si>
  <si>
    <t>建筑2011</t>
  </si>
  <si>
    <t>四：19：15</t>
  </si>
  <si>
    <t>选修课：2人  健美操队：12、14</t>
  </si>
  <si>
    <t>江1-203</t>
  </si>
  <si>
    <t>建筑2012</t>
  </si>
  <si>
    <t>四：19：16</t>
  </si>
  <si>
    <t>江1-204</t>
  </si>
  <si>
    <t>建筑2013</t>
  </si>
  <si>
    <t>四：19：17</t>
  </si>
  <si>
    <t>江1-205</t>
  </si>
  <si>
    <t>城规2011</t>
  </si>
  <si>
    <t>四：19：18</t>
  </si>
  <si>
    <t>事假（无假条)：31、32</t>
  </si>
  <si>
    <t>江1-206</t>
  </si>
  <si>
    <t>城规2012</t>
  </si>
  <si>
    <t>江1-207</t>
  </si>
  <si>
    <t>城规2013</t>
  </si>
  <si>
    <t>江3-405</t>
  </si>
  <si>
    <t>园林2011</t>
  </si>
  <si>
    <t>四：19：34</t>
  </si>
  <si>
    <t>江3-406</t>
  </si>
  <si>
    <t>园林2012</t>
  </si>
  <si>
    <t>四：19：39</t>
  </si>
  <si>
    <t>艺术</t>
  </si>
  <si>
    <t>江艺楼219</t>
  </si>
  <si>
    <t>美术2011</t>
  </si>
  <si>
    <t>四：19：32</t>
  </si>
  <si>
    <t>毕业晚会：12人</t>
  </si>
  <si>
    <t>江艺楼222</t>
  </si>
  <si>
    <t>美师2011</t>
  </si>
  <si>
    <t>四：19：33</t>
  </si>
  <si>
    <t>毕业晚会：4人</t>
  </si>
  <si>
    <t>江艺楼401</t>
  </si>
  <si>
    <t>视传2011</t>
  </si>
  <si>
    <t>毕业晚会：3人</t>
  </si>
  <si>
    <t>江艺楼402</t>
  </si>
  <si>
    <t>视传2012</t>
  </si>
  <si>
    <t>四：19：35</t>
  </si>
  <si>
    <t>毕业晚会：8人</t>
  </si>
  <si>
    <t>江艺楼403</t>
  </si>
  <si>
    <t>数媒2011</t>
  </si>
  <si>
    <t>四：19：36</t>
  </si>
  <si>
    <t>毕业晚会：6人</t>
  </si>
  <si>
    <t>江艺楼404</t>
  </si>
  <si>
    <t>数媒2012</t>
  </si>
  <si>
    <t>四：19：37</t>
  </si>
  <si>
    <t>毕业晚会：1人</t>
  </si>
  <si>
    <t>江艺楼405</t>
  </si>
  <si>
    <t>动画2011</t>
  </si>
  <si>
    <t>毕业晚会：5人</t>
  </si>
  <si>
    <t>江4-408</t>
  </si>
  <si>
    <t>环设2011</t>
  </si>
  <si>
    <t>四：19：40</t>
  </si>
  <si>
    <t>江4-410</t>
  </si>
  <si>
    <t>环设2012</t>
  </si>
</sst>
</file>

<file path=xl/styles.xml><?xml version="1.0" encoding="utf-8"?>
<styleSheet xmlns="http://schemas.openxmlformats.org/spreadsheetml/2006/main">
  <numFmts count="5">
    <numFmt numFmtId="176" formatCode="[$-409]yyyy/m/d\ h:mm\ AM/PM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theme="0"/>
      <name val="等线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3"/>
      <color rgb="FF000000"/>
      <name val="宋体"/>
      <charset val="134"/>
    </font>
    <font>
      <sz val="14"/>
      <color rgb="FF000000"/>
      <name val="宋体"/>
      <charset val="134"/>
    </font>
    <font>
      <sz val="11"/>
      <name val="等线"/>
      <charset val="134"/>
    </font>
    <font>
      <b/>
      <sz val="12"/>
      <color rgb="FF000000"/>
      <name val="微软雅黑 Light"/>
      <family val="2"/>
      <charset val="134"/>
    </font>
    <font>
      <b/>
      <sz val="12"/>
      <color theme="0"/>
      <name val="微软雅黑 Light"/>
      <family val="2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0" borderId="0">
      <protection locked="0"/>
    </xf>
    <xf numFmtId="0" fontId="1" fillId="0" borderId="0">
      <protection locked="0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/>
    </xf>
    <xf numFmtId="176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 applyProtection="1">
      <alignment horizontal="center"/>
    </xf>
    <xf numFmtId="0" fontId="7" fillId="0" borderId="1" xfId="50" applyFont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50" applyFont="1" applyBorder="1" applyAlignment="1" applyProtection="1">
      <alignment horizontal="center" vertical="center" shrinkToFit="1"/>
    </xf>
    <xf numFmtId="176" fontId="8" fillId="3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1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6"/>
  <sheetViews>
    <sheetView tabSelected="1" workbookViewId="0">
      <selection activeCell="R19" sqref="R19"/>
    </sheetView>
  </sheetViews>
  <sheetFormatPr defaultColWidth="9" defaultRowHeight="14.25"/>
  <cols>
    <col min="1" max="1" width="14.8833333333333" style="29" customWidth="1"/>
    <col min="2" max="2" width="10.8083333333333" style="30" customWidth="1"/>
    <col min="3" max="3" width="9.06666666666667" style="30"/>
    <col min="5" max="6" width="8.84166666666667" style="30" customWidth="1"/>
    <col min="7" max="7" width="8.74166666666667" style="31" customWidth="1"/>
    <col min="8" max="8" width="9.75833333333333" style="30" customWidth="1"/>
    <col min="15" max="15" width="67.75" customWidth="1"/>
  </cols>
  <sheetData>
    <row r="1" ht="27" customHeight="1" spans="1:15">
      <c r="A1" s="32" t="s">
        <v>0</v>
      </c>
      <c r="D1" s="30"/>
      <c r="G1" s="30"/>
      <c r="I1" s="30"/>
      <c r="J1" s="30"/>
      <c r="K1" s="30"/>
      <c r="L1" s="30"/>
      <c r="M1" s="30"/>
      <c r="N1" s="30"/>
      <c r="O1" s="30"/>
    </row>
    <row r="2" ht="17.5" customHeight="1" spans="1:15">
      <c r="A2" s="33" t="s">
        <v>1</v>
      </c>
      <c r="B2" s="33" t="s">
        <v>2</v>
      </c>
      <c r="C2" s="33" t="s">
        <v>3</v>
      </c>
      <c r="D2" s="33"/>
      <c r="E2" s="33" t="s">
        <v>4</v>
      </c>
      <c r="F2" s="33" t="s">
        <v>5</v>
      </c>
      <c r="G2" s="34" t="s">
        <v>6</v>
      </c>
      <c r="H2" s="33" t="s">
        <v>7</v>
      </c>
      <c r="I2" s="33" t="s">
        <v>8</v>
      </c>
      <c r="J2" s="33"/>
      <c r="K2" s="33"/>
      <c r="L2" s="33"/>
      <c r="M2" s="33"/>
      <c r="N2" s="33"/>
      <c r="O2" s="33"/>
    </row>
    <row r="3" ht="17.5" customHeight="1" spans="1:15">
      <c r="A3" s="35" t="s">
        <v>9</v>
      </c>
      <c r="B3" s="35" t="s">
        <v>10</v>
      </c>
      <c r="C3" s="35" t="s">
        <v>11</v>
      </c>
      <c r="D3" s="35"/>
      <c r="E3" s="35">
        <v>35</v>
      </c>
      <c r="F3" s="35">
        <v>30</v>
      </c>
      <c r="G3" s="36">
        <f>32/35</f>
        <v>0.914285714285714</v>
      </c>
      <c r="H3" s="35" t="s">
        <v>12</v>
      </c>
      <c r="I3" s="35" t="s">
        <v>13</v>
      </c>
      <c r="J3" s="35"/>
      <c r="K3" s="35"/>
      <c r="L3" s="35"/>
      <c r="M3" s="35"/>
      <c r="N3" s="35"/>
      <c r="O3" s="35"/>
    </row>
    <row r="4" ht="17.5" customHeight="1" spans="1:15">
      <c r="A4" s="35"/>
      <c r="B4" s="35" t="s">
        <v>14</v>
      </c>
      <c r="C4" s="35" t="s">
        <v>15</v>
      </c>
      <c r="D4" s="35"/>
      <c r="E4" s="35">
        <v>33</v>
      </c>
      <c r="F4" s="35">
        <v>31</v>
      </c>
      <c r="G4" s="37">
        <f>32/33</f>
        <v>0.96969696969697</v>
      </c>
      <c r="H4" s="35" t="s">
        <v>16</v>
      </c>
      <c r="I4" s="35" t="s">
        <v>17</v>
      </c>
      <c r="J4" s="35"/>
      <c r="K4" s="35"/>
      <c r="L4" s="35"/>
      <c r="M4" s="35"/>
      <c r="N4" s="35"/>
      <c r="O4" s="35"/>
    </row>
    <row r="5" ht="17.5" customHeight="1" spans="1:15">
      <c r="A5" s="35"/>
      <c r="B5" s="35" t="s">
        <v>18</v>
      </c>
      <c r="C5" s="35" t="s">
        <v>19</v>
      </c>
      <c r="D5" s="35"/>
      <c r="E5" s="35">
        <v>39</v>
      </c>
      <c r="F5" s="35">
        <v>37</v>
      </c>
      <c r="G5" s="37">
        <f>39/39</f>
        <v>1</v>
      </c>
      <c r="H5" s="35" t="s">
        <v>20</v>
      </c>
      <c r="I5" s="35" t="s">
        <v>21</v>
      </c>
      <c r="J5" s="35"/>
      <c r="K5" s="35"/>
      <c r="L5" s="35"/>
      <c r="M5" s="35"/>
      <c r="N5" s="35"/>
      <c r="O5" s="35"/>
    </row>
    <row r="6" ht="17.5" customHeight="1" spans="1:15">
      <c r="A6" s="35"/>
      <c r="B6" s="35" t="s">
        <v>22</v>
      </c>
      <c r="C6" s="35" t="s">
        <v>23</v>
      </c>
      <c r="D6" s="35"/>
      <c r="E6" s="35">
        <v>36</v>
      </c>
      <c r="F6" s="35">
        <v>28</v>
      </c>
      <c r="G6" s="37">
        <f>36/36</f>
        <v>1</v>
      </c>
      <c r="H6" s="35" t="s">
        <v>24</v>
      </c>
      <c r="I6" s="35" t="s">
        <v>25</v>
      </c>
      <c r="J6" s="35"/>
      <c r="K6" s="35"/>
      <c r="L6" s="35"/>
      <c r="M6" s="35"/>
      <c r="N6" s="35"/>
      <c r="O6" s="35"/>
    </row>
    <row r="7" ht="17.5" customHeight="1" spans="1:15">
      <c r="A7" s="35"/>
      <c r="B7" s="35" t="s">
        <v>26</v>
      </c>
      <c r="C7" s="35" t="s">
        <v>27</v>
      </c>
      <c r="D7" s="35"/>
      <c r="E7" s="35">
        <v>36</v>
      </c>
      <c r="F7" s="35">
        <v>31</v>
      </c>
      <c r="G7" s="37">
        <f>34/36</f>
        <v>0.944444444444444</v>
      </c>
      <c r="H7" s="35" t="s">
        <v>28</v>
      </c>
      <c r="I7" s="35" t="s">
        <v>29</v>
      </c>
      <c r="J7" s="35"/>
      <c r="K7" s="35"/>
      <c r="L7" s="35"/>
      <c r="M7" s="35"/>
      <c r="N7" s="35"/>
      <c r="O7" s="35"/>
    </row>
    <row r="8" ht="17.5" customHeight="1" spans="1:15">
      <c r="A8" s="35"/>
      <c r="B8" s="35" t="s">
        <v>30</v>
      </c>
      <c r="C8" s="35" t="s">
        <v>31</v>
      </c>
      <c r="D8" s="35"/>
      <c r="E8" s="35">
        <v>37</v>
      </c>
      <c r="F8" s="35">
        <v>35</v>
      </c>
      <c r="G8" s="37">
        <f>35/37</f>
        <v>0.945945945945946</v>
      </c>
      <c r="H8" s="35" t="s">
        <v>32</v>
      </c>
      <c r="I8" s="35" t="s">
        <v>33</v>
      </c>
      <c r="J8" s="35"/>
      <c r="K8" s="35"/>
      <c r="L8" s="35"/>
      <c r="M8" s="35"/>
      <c r="N8" s="35"/>
      <c r="O8" s="35"/>
    </row>
    <row r="9" ht="17.5" customHeight="1" spans="1:15">
      <c r="A9" s="35"/>
      <c r="B9" s="35" t="s">
        <v>34</v>
      </c>
      <c r="C9" s="35" t="s">
        <v>35</v>
      </c>
      <c r="D9" s="35"/>
      <c r="E9" s="35">
        <v>37</v>
      </c>
      <c r="F9" s="35">
        <v>34</v>
      </c>
      <c r="G9" s="37">
        <f>34/37</f>
        <v>0.918918918918919</v>
      </c>
      <c r="H9" s="35" t="s">
        <v>36</v>
      </c>
      <c r="I9" s="35" t="s">
        <v>37</v>
      </c>
      <c r="J9" s="35"/>
      <c r="K9" s="35"/>
      <c r="L9" s="35"/>
      <c r="M9" s="35"/>
      <c r="N9" s="35"/>
      <c r="O9" s="35"/>
    </row>
    <row r="10" ht="17.5" customHeight="1" spans="1:15">
      <c r="A10" s="35"/>
      <c r="B10" s="35"/>
      <c r="C10" s="35"/>
      <c r="D10" s="35"/>
      <c r="E10" s="35">
        <v>40</v>
      </c>
      <c r="F10" s="35">
        <v>28</v>
      </c>
      <c r="G10" s="38">
        <f>33/40</f>
        <v>0.825</v>
      </c>
      <c r="H10" s="35"/>
      <c r="I10" s="40" t="s">
        <v>38</v>
      </c>
      <c r="J10" s="35"/>
      <c r="K10" s="35"/>
      <c r="L10" s="35"/>
      <c r="M10" s="35"/>
      <c r="N10" s="35"/>
      <c r="O10" s="35"/>
    </row>
    <row r="11" ht="17.5" customHeight="1" spans="1:15">
      <c r="A11" s="35" t="s">
        <v>39</v>
      </c>
      <c r="B11" s="35" t="s">
        <v>40</v>
      </c>
      <c r="C11" s="35" t="s">
        <v>41</v>
      </c>
      <c r="D11" s="35"/>
      <c r="E11" s="35">
        <v>39</v>
      </c>
      <c r="F11" s="35">
        <v>38</v>
      </c>
      <c r="G11" s="37">
        <f>39/39</f>
        <v>1</v>
      </c>
      <c r="H11" s="35" t="s">
        <v>42</v>
      </c>
      <c r="I11" s="35" t="s">
        <v>43</v>
      </c>
      <c r="J11" s="35"/>
      <c r="K11" s="35"/>
      <c r="L11" s="35"/>
      <c r="M11" s="35"/>
      <c r="N11" s="35"/>
      <c r="O11" s="35"/>
    </row>
    <row r="12" ht="17.5" customHeight="1" spans="1:15">
      <c r="A12" s="35"/>
      <c r="B12" s="35" t="s">
        <v>44</v>
      </c>
      <c r="C12" s="35" t="s">
        <v>45</v>
      </c>
      <c r="D12" s="35"/>
      <c r="E12" s="35">
        <v>40</v>
      </c>
      <c r="F12" s="35">
        <v>32</v>
      </c>
      <c r="G12" s="37">
        <f>40/40</f>
        <v>1</v>
      </c>
      <c r="H12" s="35" t="s">
        <v>46</v>
      </c>
      <c r="I12" s="35" t="s">
        <v>47</v>
      </c>
      <c r="J12" s="35"/>
      <c r="K12" s="35"/>
      <c r="L12" s="35"/>
      <c r="M12" s="35"/>
      <c r="N12" s="35"/>
      <c r="O12" s="35"/>
    </row>
    <row r="13" ht="17.5" customHeight="1" spans="1:15">
      <c r="A13" s="35"/>
      <c r="B13" s="35" t="s">
        <v>48</v>
      </c>
      <c r="C13" s="35" t="s">
        <v>49</v>
      </c>
      <c r="D13" s="35"/>
      <c r="E13" s="35">
        <v>39</v>
      </c>
      <c r="F13" s="35">
        <v>36</v>
      </c>
      <c r="G13" s="37">
        <f>38/39</f>
        <v>0.974358974358974</v>
      </c>
      <c r="H13" s="35" t="s">
        <v>50</v>
      </c>
      <c r="I13" s="35" t="s">
        <v>51</v>
      </c>
      <c r="J13" s="35"/>
      <c r="K13" s="35"/>
      <c r="L13" s="35"/>
      <c r="M13" s="35"/>
      <c r="N13" s="35"/>
      <c r="O13" s="35"/>
    </row>
    <row r="14" ht="17.5" customHeight="1" spans="1:15">
      <c r="A14" s="35" t="s">
        <v>52</v>
      </c>
      <c r="B14" s="35" t="s">
        <v>53</v>
      </c>
      <c r="C14" s="35" t="s">
        <v>54</v>
      </c>
      <c r="D14" s="35"/>
      <c r="E14" s="35">
        <v>34</v>
      </c>
      <c r="F14" s="35">
        <v>26</v>
      </c>
      <c r="G14" s="37">
        <f>32/34</f>
        <v>0.941176470588235</v>
      </c>
      <c r="H14" s="35" t="s">
        <v>55</v>
      </c>
      <c r="I14" s="35" t="s">
        <v>56</v>
      </c>
      <c r="J14" s="35"/>
      <c r="K14" s="35"/>
      <c r="L14" s="35"/>
      <c r="M14" s="35"/>
      <c r="N14" s="35"/>
      <c r="O14" s="35"/>
    </row>
    <row r="15" ht="17.5" customHeight="1" spans="1:15">
      <c r="A15" s="35"/>
      <c r="B15" s="35" t="s">
        <v>57</v>
      </c>
      <c r="C15" s="35" t="s">
        <v>58</v>
      </c>
      <c r="D15" s="35"/>
      <c r="E15" s="35">
        <v>37</v>
      </c>
      <c r="F15" s="35">
        <v>31</v>
      </c>
      <c r="G15" s="37">
        <f>34/37</f>
        <v>0.918918918918919</v>
      </c>
      <c r="H15" s="35" t="s">
        <v>59</v>
      </c>
      <c r="I15" s="35" t="s">
        <v>60</v>
      </c>
      <c r="J15" s="35"/>
      <c r="K15" s="35"/>
      <c r="L15" s="35"/>
      <c r="M15" s="35"/>
      <c r="N15" s="35"/>
      <c r="O15" s="35"/>
    </row>
    <row r="16" ht="17.5" customHeight="1" spans="1:15">
      <c r="A16" s="35"/>
      <c r="B16" s="35" t="s">
        <v>61</v>
      </c>
      <c r="C16" s="35" t="s">
        <v>62</v>
      </c>
      <c r="D16" s="35"/>
      <c r="E16" s="35">
        <v>35</v>
      </c>
      <c r="F16" s="35">
        <v>35</v>
      </c>
      <c r="G16" s="37">
        <f>35/35</f>
        <v>1</v>
      </c>
      <c r="H16" s="35" t="s">
        <v>63</v>
      </c>
      <c r="I16" s="35"/>
      <c r="J16" s="35"/>
      <c r="K16" s="35"/>
      <c r="L16" s="35"/>
      <c r="M16" s="35"/>
      <c r="N16" s="35"/>
      <c r="O16" s="35"/>
    </row>
    <row r="17" ht="17.5" customHeight="1" spans="1:15">
      <c r="A17" s="35"/>
      <c r="B17" s="35" t="s">
        <v>64</v>
      </c>
      <c r="C17" s="35" t="s">
        <v>65</v>
      </c>
      <c r="D17" s="35"/>
      <c r="E17" s="35">
        <v>36</v>
      </c>
      <c r="F17" s="35">
        <v>35</v>
      </c>
      <c r="G17" s="37">
        <f>36/36</f>
        <v>1</v>
      </c>
      <c r="H17" s="35" t="s">
        <v>66</v>
      </c>
      <c r="I17" s="35" t="s">
        <v>67</v>
      </c>
      <c r="J17" s="35"/>
      <c r="K17" s="35"/>
      <c r="L17" s="35"/>
      <c r="M17" s="35"/>
      <c r="N17" s="35"/>
      <c r="O17" s="35"/>
    </row>
    <row r="18" ht="17.5" customHeight="1" spans="1:15">
      <c r="A18" s="35"/>
      <c r="B18" s="35" t="s">
        <v>68</v>
      </c>
      <c r="C18" s="35" t="s">
        <v>69</v>
      </c>
      <c r="D18" s="35"/>
      <c r="E18" s="35">
        <v>33</v>
      </c>
      <c r="F18" s="35">
        <v>31</v>
      </c>
      <c r="G18" s="37">
        <f>31/33</f>
        <v>0.939393939393939</v>
      </c>
      <c r="H18" s="35" t="s">
        <v>70</v>
      </c>
      <c r="I18" s="35" t="s">
        <v>71</v>
      </c>
      <c r="J18" s="35"/>
      <c r="K18" s="35"/>
      <c r="L18" s="35"/>
      <c r="M18" s="35"/>
      <c r="N18" s="35"/>
      <c r="O18" s="35"/>
    </row>
    <row r="19" ht="17.5" customHeight="1" spans="1:15">
      <c r="A19" s="35"/>
      <c r="B19" s="35" t="s">
        <v>72</v>
      </c>
      <c r="C19" s="35" t="s">
        <v>73</v>
      </c>
      <c r="D19" s="35"/>
      <c r="E19" s="35">
        <v>35</v>
      </c>
      <c r="F19" s="35">
        <v>32</v>
      </c>
      <c r="G19" s="37">
        <f>34/35</f>
        <v>0.971428571428571</v>
      </c>
      <c r="H19" s="35" t="s">
        <v>74</v>
      </c>
      <c r="I19" s="35" t="s">
        <v>75</v>
      </c>
      <c r="J19" s="35"/>
      <c r="K19" s="35"/>
      <c r="L19" s="35"/>
      <c r="M19" s="35"/>
      <c r="N19" s="35"/>
      <c r="O19" s="35"/>
    </row>
    <row r="20" ht="17.5" customHeight="1" spans="1:15">
      <c r="A20" s="35"/>
      <c r="B20" s="35" t="s">
        <v>76</v>
      </c>
      <c r="C20" s="35" t="s">
        <v>77</v>
      </c>
      <c r="D20" s="35"/>
      <c r="E20" s="35">
        <v>36</v>
      </c>
      <c r="F20" s="35">
        <v>36</v>
      </c>
      <c r="G20" s="37">
        <f>36/36</f>
        <v>1</v>
      </c>
      <c r="H20" s="35" t="s">
        <v>78</v>
      </c>
      <c r="I20" s="35"/>
      <c r="J20" s="35"/>
      <c r="K20" s="35"/>
      <c r="L20" s="35"/>
      <c r="M20" s="35"/>
      <c r="N20" s="35"/>
      <c r="O20" s="35"/>
    </row>
    <row r="21" ht="17.5" customHeight="1" spans="1:15">
      <c r="A21" s="35"/>
      <c r="B21" s="35" t="s">
        <v>79</v>
      </c>
      <c r="C21" s="35" t="s">
        <v>80</v>
      </c>
      <c r="D21" s="35"/>
      <c r="E21" s="35">
        <v>34</v>
      </c>
      <c r="F21" s="35">
        <v>32</v>
      </c>
      <c r="G21" s="37">
        <f>34/34</f>
        <v>1</v>
      </c>
      <c r="H21" s="35" t="s">
        <v>81</v>
      </c>
      <c r="I21" s="35" t="s">
        <v>82</v>
      </c>
      <c r="J21" s="35"/>
      <c r="K21" s="35"/>
      <c r="L21" s="35"/>
      <c r="M21" s="35"/>
      <c r="N21" s="35"/>
      <c r="O21" s="35"/>
    </row>
    <row r="22" ht="17.5" customHeight="1" spans="1:15">
      <c r="A22" s="35"/>
      <c r="B22" s="35" t="s">
        <v>83</v>
      </c>
      <c r="C22" s="35" t="s">
        <v>84</v>
      </c>
      <c r="D22" s="35"/>
      <c r="E22" s="35">
        <v>36</v>
      </c>
      <c r="F22" s="35">
        <v>30</v>
      </c>
      <c r="G22" s="37">
        <f>36/36</f>
        <v>1</v>
      </c>
      <c r="H22" s="35" t="s">
        <v>85</v>
      </c>
      <c r="I22" s="35" t="s">
        <v>86</v>
      </c>
      <c r="J22" s="35"/>
      <c r="K22" s="35"/>
      <c r="L22" s="35"/>
      <c r="M22" s="35"/>
      <c r="N22" s="35"/>
      <c r="O22" s="35"/>
    </row>
    <row r="23" ht="17.5" customHeight="1" spans="1:15">
      <c r="A23" s="35"/>
      <c r="B23" s="35" t="s">
        <v>87</v>
      </c>
      <c r="C23" s="35" t="s">
        <v>88</v>
      </c>
      <c r="D23" s="35"/>
      <c r="E23" s="35">
        <v>37</v>
      </c>
      <c r="F23" s="35">
        <v>36</v>
      </c>
      <c r="G23" s="37">
        <f>37/37</f>
        <v>1</v>
      </c>
      <c r="H23" s="35" t="s">
        <v>89</v>
      </c>
      <c r="I23" s="35" t="s">
        <v>90</v>
      </c>
      <c r="J23" s="35"/>
      <c r="K23" s="35"/>
      <c r="L23" s="35"/>
      <c r="M23" s="35"/>
      <c r="N23" s="35"/>
      <c r="O23" s="35"/>
    </row>
    <row r="24" ht="17.5" customHeight="1" spans="1:15">
      <c r="A24" s="35" t="s">
        <v>91</v>
      </c>
      <c r="B24" s="35" t="s">
        <v>92</v>
      </c>
      <c r="C24" s="39" t="s">
        <v>93</v>
      </c>
      <c r="D24" s="39"/>
      <c r="E24" s="35">
        <v>32</v>
      </c>
      <c r="F24" s="35">
        <v>23</v>
      </c>
      <c r="G24" s="37">
        <f>31/32</f>
        <v>0.96875</v>
      </c>
      <c r="H24" s="35" t="s">
        <v>94</v>
      </c>
      <c r="I24" s="35" t="s">
        <v>95</v>
      </c>
      <c r="J24" s="35"/>
      <c r="K24" s="35"/>
      <c r="L24" s="35"/>
      <c r="M24" s="35"/>
      <c r="N24" s="35"/>
      <c r="O24" s="35"/>
    </row>
    <row r="25" ht="17.5" customHeight="1" spans="1:15">
      <c r="A25" s="35"/>
      <c r="B25" s="35"/>
      <c r="C25" s="39"/>
      <c r="D25" s="39"/>
      <c r="E25" s="35">
        <v>31</v>
      </c>
      <c r="F25" s="35">
        <v>18</v>
      </c>
      <c r="G25" s="37">
        <f>31/31</f>
        <v>1</v>
      </c>
      <c r="H25" s="35"/>
      <c r="I25" s="35" t="s">
        <v>96</v>
      </c>
      <c r="J25" s="35"/>
      <c r="K25" s="35"/>
      <c r="L25" s="35"/>
      <c r="M25" s="35"/>
      <c r="N25" s="35"/>
      <c r="O25" s="35"/>
    </row>
    <row r="26" ht="17.5" customHeight="1" spans="1:15">
      <c r="A26" s="35" t="s">
        <v>97</v>
      </c>
      <c r="B26" s="35" t="s">
        <v>98</v>
      </c>
      <c r="C26" s="35" t="s">
        <v>99</v>
      </c>
      <c r="D26" s="35"/>
      <c r="E26" s="35">
        <v>36</v>
      </c>
      <c r="F26" s="35">
        <v>34</v>
      </c>
      <c r="G26" s="37">
        <f>36/36</f>
        <v>1</v>
      </c>
      <c r="H26" s="35" t="s">
        <v>100</v>
      </c>
      <c r="I26" s="35" t="s">
        <v>101</v>
      </c>
      <c r="J26" s="35"/>
      <c r="K26" s="35"/>
      <c r="L26" s="35"/>
      <c r="M26" s="35"/>
      <c r="N26" s="35"/>
      <c r="O26" s="35"/>
    </row>
    <row r="27" ht="17.5" customHeight="1" spans="1:15">
      <c r="A27" s="35"/>
      <c r="B27" s="35" t="s">
        <v>102</v>
      </c>
      <c r="C27" s="35" t="s">
        <v>103</v>
      </c>
      <c r="D27" s="35"/>
      <c r="E27" s="35">
        <v>35</v>
      </c>
      <c r="F27" s="35">
        <v>31</v>
      </c>
      <c r="G27" s="37">
        <f>33/35</f>
        <v>0.942857142857143</v>
      </c>
      <c r="H27" s="35" t="s">
        <v>104</v>
      </c>
      <c r="I27" s="35" t="s">
        <v>105</v>
      </c>
      <c r="J27" s="35"/>
      <c r="K27" s="35"/>
      <c r="L27" s="35"/>
      <c r="M27" s="35"/>
      <c r="N27" s="35"/>
      <c r="O27" s="35"/>
    </row>
    <row r="28" ht="17.5" customHeight="1" spans="1:15">
      <c r="A28" s="35" t="s">
        <v>106</v>
      </c>
      <c r="B28" s="35" t="s">
        <v>107</v>
      </c>
      <c r="C28" s="35" t="s">
        <v>108</v>
      </c>
      <c r="D28" s="35"/>
      <c r="E28" s="35">
        <v>36</v>
      </c>
      <c r="F28" s="35">
        <v>33</v>
      </c>
      <c r="G28" s="37">
        <f>36/36</f>
        <v>1</v>
      </c>
      <c r="H28" s="35" t="s">
        <v>109</v>
      </c>
      <c r="I28" s="35" t="s">
        <v>110</v>
      </c>
      <c r="J28" s="35"/>
      <c r="K28" s="35"/>
      <c r="L28" s="35"/>
      <c r="M28" s="35"/>
      <c r="N28" s="35"/>
      <c r="O28" s="35"/>
    </row>
    <row r="29" ht="17.5" customHeight="1" spans="1:15">
      <c r="A29" s="35"/>
      <c r="B29" s="35" t="s">
        <v>111</v>
      </c>
      <c r="C29" s="35" t="s">
        <v>112</v>
      </c>
      <c r="D29" s="35"/>
      <c r="E29" s="35">
        <v>37</v>
      </c>
      <c r="F29" s="35">
        <v>34</v>
      </c>
      <c r="G29" s="37">
        <f>36/37</f>
        <v>0.972972972972973</v>
      </c>
      <c r="H29" s="35" t="s">
        <v>113</v>
      </c>
      <c r="I29" s="35" t="s">
        <v>114</v>
      </c>
      <c r="J29" s="35"/>
      <c r="K29" s="35"/>
      <c r="L29" s="35"/>
      <c r="M29" s="35"/>
      <c r="N29" s="35"/>
      <c r="O29" s="35"/>
    </row>
    <row r="30" ht="17.5" customHeight="1" spans="1:15">
      <c r="A30" s="35"/>
      <c r="B30" s="35" t="s">
        <v>115</v>
      </c>
      <c r="C30" s="35" t="s">
        <v>116</v>
      </c>
      <c r="D30" s="35"/>
      <c r="E30" s="35">
        <v>35</v>
      </c>
      <c r="F30" s="35">
        <v>31</v>
      </c>
      <c r="G30" s="37">
        <f>33/35</f>
        <v>0.942857142857143</v>
      </c>
      <c r="H30" s="35" t="s">
        <v>117</v>
      </c>
      <c r="I30" s="35" t="s">
        <v>118</v>
      </c>
      <c r="J30" s="35"/>
      <c r="K30" s="35"/>
      <c r="L30" s="35"/>
      <c r="M30" s="35"/>
      <c r="N30" s="35"/>
      <c r="O30" s="35"/>
    </row>
    <row r="31" ht="17.5" customHeight="1" spans="1:15">
      <c r="A31" s="35"/>
      <c r="B31" s="35" t="s">
        <v>119</v>
      </c>
      <c r="C31" s="35" t="s">
        <v>120</v>
      </c>
      <c r="D31" s="35"/>
      <c r="E31" s="35">
        <v>38</v>
      </c>
      <c r="F31" s="35">
        <v>29</v>
      </c>
      <c r="G31" s="38">
        <f>31/38</f>
        <v>0.815789473684211</v>
      </c>
      <c r="H31" s="35" t="s">
        <v>121</v>
      </c>
      <c r="I31" s="39" t="s">
        <v>122</v>
      </c>
      <c r="J31" s="35"/>
      <c r="K31" s="35"/>
      <c r="L31" s="35"/>
      <c r="M31" s="35"/>
      <c r="N31" s="35"/>
      <c r="O31" s="35"/>
    </row>
    <row r="32" ht="17.5" customHeight="1" spans="1:15">
      <c r="A32" s="35"/>
      <c r="B32" s="35" t="s">
        <v>123</v>
      </c>
      <c r="C32" s="35" t="s">
        <v>124</v>
      </c>
      <c r="D32" s="35"/>
      <c r="E32" s="35">
        <v>37</v>
      </c>
      <c r="F32" s="35">
        <v>34</v>
      </c>
      <c r="G32" s="37">
        <f t="shared" ref="G32:G37" si="0">36/37</f>
        <v>0.972972972972973</v>
      </c>
      <c r="H32" s="35" t="s">
        <v>125</v>
      </c>
      <c r="I32" s="35" t="s">
        <v>126</v>
      </c>
      <c r="J32" s="35"/>
      <c r="K32" s="35"/>
      <c r="L32" s="35"/>
      <c r="M32" s="35"/>
      <c r="N32" s="35"/>
      <c r="O32" s="35"/>
    </row>
    <row r="33" ht="17.5" customHeight="1" spans="1:15">
      <c r="A33" s="35"/>
      <c r="B33" s="35" t="s">
        <v>127</v>
      </c>
      <c r="C33" s="35" t="s">
        <v>128</v>
      </c>
      <c r="D33" s="35"/>
      <c r="E33" s="35">
        <v>35</v>
      </c>
      <c r="F33" s="35">
        <v>31</v>
      </c>
      <c r="G33" s="37">
        <f>33/35</f>
        <v>0.942857142857143</v>
      </c>
      <c r="H33" s="35" t="s">
        <v>129</v>
      </c>
      <c r="I33" s="35" t="s">
        <v>130</v>
      </c>
      <c r="J33" s="35"/>
      <c r="K33" s="35"/>
      <c r="L33" s="35"/>
      <c r="M33" s="35"/>
      <c r="N33" s="35"/>
      <c r="O33" s="35"/>
    </row>
    <row r="34" ht="17.5" customHeight="1" spans="1:15">
      <c r="A34" s="35" t="s">
        <v>131</v>
      </c>
      <c r="B34" s="35" t="s">
        <v>132</v>
      </c>
      <c r="C34" s="35" t="s">
        <v>133</v>
      </c>
      <c r="D34" s="35"/>
      <c r="E34" s="35">
        <v>36</v>
      </c>
      <c r="F34" s="35">
        <v>21</v>
      </c>
      <c r="G34" s="38">
        <f>29/36</f>
        <v>0.805555555555556</v>
      </c>
      <c r="H34" s="35" t="s">
        <v>134</v>
      </c>
      <c r="I34" s="39" t="s">
        <v>135</v>
      </c>
      <c r="J34" s="35"/>
      <c r="K34" s="35"/>
      <c r="L34" s="35"/>
      <c r="M34" s="35"/>
      <c r="N34" s="35"/>
      <c r="O34" s="35"/>
    </row>
    <row r="35" ht="17.5" customHeight="1" spans="1:15">
      <c r="A35" s="35"/>
      <c r="B35" s="35" t="s">
        <v>136</v>
      </c>
      <c r="C35" s="35" t="s">
        <v>137</v>
      </c>
      <c r="D35" s="35"/>
      <c r="E35" s="35">
        <v>37</v>
      </c>
      <c r="F35" s="35">
        <v>35</v>
      </c>
      <c r="G35" s="37">
        <f t="shared" si="0"/>
        <v>0.972972972972973</v>
      </c>
      <c r="H35" s="35" t="s">
        <v>138</v>
      </c>
      <c r="I35" s="35" t="s">
        <v>139</v>
      </c>
      <c r="J35" s="35"/>
      <c r="K35" s="35"/>
      <c r="L35" s="35"/>
      <c r="M35" s="35"/>
      <c r="N35" s="35"/>
      <c r="O35" s="35"/>
    </row>
    <row r="36" ht="17.5" customHeight="1" spans="1:15">
      <c r="A36" s="35"/>
      <c r="B36" s="35" t="s">
        <v>140</v>
      </c>
      <c r="C36" s="35" t="s">
        <v>141</v>
      </c>
      <c r="D36" s="35"/>
      <c r="E36" s="35">
        <v>37</v>
      </c>
      <c r="F36" s="35">
        <v>28</v>
      </c>
      <c r="G36" s="37">
        <f>34/37</f>
        <v>0.918918918918919</v>
      </c>
      <c r="H36" s="35" t="s">
        <v>142</v>
      </c>
      <c r="I36" s="35" t="s">
        <v>143</v>
      </c>
      <c r="J36" s="35"/>
      <c r="K36" s="35"/>
      <c r="L36" s="35"/>
      <c r="M36" s="35"/>
      <c r="N36" s="35"/>
      <c r="O36" s="35"/>
    </row>
    <row r="37" ht="17.5" customHeight="1" spans="1:15">
      <c r="A37" s="35"/>
      <c r="B37" s="35" t="s">
        <v>144</v>
      </c>
      <c r="C37" s="35" t="s">
        <v>145</v>
      </c>
      <c r="D37" s="35"/>
      <c r="E37" s="35">
        <v>37</v>
      </c>
      <c r="F37" s="35">
        <v>28</v>
      </c>
      <c r="G37" s="37">
        <f t="shared" si="0"/>
        <v>0.972972972972973</v>
      </c>
      <c r="H37" s="35" t="s">
        <v>146</v>
      </c>
      <c r="I37" s="35" t="s">
        <v>147</v>
      </c>
      <c r="J37" s="35"/>
      <c r="K37" s="35"/>
      <c r="L37" s="35"/>
      <c r="M37" s="35"/>
      <c r="N37" s="35"/>
      <c r="O37" s="35"/>
    </row>
    <row r="38" ht="17.5" customHeight="1" spans="1:29">
      <c r="A38" s="35"/>
      <c r="B38" s="35" t="s">
        <v>148</v>
      </c>
      <c r="C38" s="35" t="s">
        <v>149</v>
      </c>
      <c r="D38" s="35"/>
      <c r="E38" s="35">
        <v>34</v>
      </c>
      <c r="F38" s="35">
        <v>33</v>
      </c>
      <c r="G38" s="37">
        <f>33/34</f>
        <v>0.970588235294118</v>
      </c>
      <c r="H38" s="35" t="s">
        <v>150</v>
      </c>
      <c r="I38" s="35" t="s">
        <v>151</v>
      </c>
      <c r="J38" s="35"/>
      <c r="K38" s="35"/>
      <c r="L38" s="35"/>
      <c r="M38" s="35"/>
      <c r="N38" s="35"/>
      <c r="O38" s="35"/>
      <c r="P38" s="30"/>
      <c r="Q38" s="30"/>
      <c r="R38" s="30"/>
      <c r="S38" s="30"/>
      <c r="T38" s="30"/>
      <c r="U38" s="31"/>
      <c r="V38" s="30"/>
      <c r="W38" s="41"/>
      <c r="X38" s="41"/>
      <c r="Y38" s="41"/>
      <c r="Z38" s="41"/>
      <c r="AA38" s="41"/>
      <c r="AB38" s="41"/>
      <c r="AC38" s="41"/>
    </row>
    <row r="39" ht="17.5" customHeight="1" spans="1:15">
      <c r="A39" s="35"/>
      <c r="B39" s="35" t="s">
        <v>152</v>
      </c>
      <c r="C39" s="35" t="s">
        <v>153</v>
      </c>
      <c r="D39" s="35"/>
      <c r="E39" s="35">
        <v>35</v>
      </c>
      <c r="F39" s="35">
        <v>26</v>
      </c>
      <c r="G39" s="37">
        <f>32/35</f>
        <v>0.914285714285714</v>
      </c>
      <c r="H39" s="35" t="s">
        <v>154</v>
      </c>
      <c r="I39" s="35" t="s">
        <v>155</v>
      </c>
      <c r="J39" s="35"/>
      <c r="K39" s="35"/>
      <c r="L39" s="35"/>
      <c r="M39" s="35"/>
      <c r="N39" s="35"/>
      <c r="O39" s="35"/>
    </row>
    <row r="40" ht="17.5" customHeight="1" spans="1:15">
      <c r="A40" s="35"/>
      <c r="B40" s="35" t="s">
        <v>156</v>
      </c>
      <c r="C40" s="35" t="s">
        <v>157</v>
      </c>
      <c r="D40" s="35"/>
      <c r="E40" s="35">
        <v>40</v>
      </c>
      <c r="F40" s="35">
        <v>33</v>
      </c>
      <c r="G40" s="37">
        <f>39/40</f>
        <v>0.975</v>
      </c>
      <c r="H40" s="35" t="s">
        <v>158</v>
      </c>
      <c r="I40" s="35" t="s">
        <v>159</v>
      </c>
      <c r="J40" s="35"/>
      <c r="K40" s="35"/>
      <c r="L40" s="35"/>
      <c r="M40" s="35"/>
      <c r="N40" s="35"/>
      <c r="O40" s="35"/>
    </row>
    <row r="41" ht="17.5" customHeight="1" spans="1:15">
      <c r="A41" s="35"/>
      <c r="B41" s="35" t="s">
        <v>160</v>
      </c>
      <c r="C41" s="35" t="s">
        <v>161</v>
      </c>
      <c r="D41" s="35"/>
      <c r="E41" s="35">
        <v>38</v>
      </c>
      <c r="F41" s="35">
        <v>24</v>
      </c>
      <c r="G41" s="37">
        <f>37/38</f>
        <v>0.973684210526316</v>
      </c>
      <c r="H41" s="35" t="s">
        <v>162</v>
      </c>
      <c r="I41" s="35" t="s">
        <v>163</v>
      </c>
      <c r="J41" s="35"/>
      <c r="K41" s="35"/>
      <c r="L41" s="35"/>
      <c r="M41" s="35"/>
      <c r="N41" s="35"/>
      <c r="O41" s="35"/>
    </row>
    <row r="42" ht="17.5" customHeight="1" spans="1:15">
      <c r="A42" s="35" t="s">
        <v>164</v>
      </c>
      <c r="B42" s="35" t="s">
        <v>165</v>
      </c>
      <c r="C42" s="35" t="s">
        <v>166</v>
      </c>
      <c r="D42" s="35"/>
      <c r="E42" s="35">
        <v>36</v>
      </c>
      <c r="F42" s="35">
        <v>33</v>
      </c>
      <c r="G42" s="37">
        <f>36/36</f>
        <v>1</v>
      </c>
      <c r="H42" s="35" t="s">
        <v>167</v>
      </c>
      <c r="I42" s="35" t="s">
        <v>168</v>
      </c>
      <c r="J42" s="35"/>
      <c r="K42" s="35"/>
      <c r="L42" s="35"/>
      <c r="M42" s="35"/>
      <c r="N42" s="35"/>
      <c r="O42" s="35"/>
    </row>
    <row r="43" ht="17.5" customHeight="1" spans="1:15">
      <c r="A43" s="35"/>
      <c r="B43" s="35" t="s">
        <v>169</v>
      </c>
      <c r="C43" s="35" t="s">
        <v>170</v>
      </c>
      <c r="D43" s="35"/>
      <c r="E43" s="35">
        <v>33</v>
      </c>
      <c r="F43" s="35">
        <v>28</v>
      </c>
      <c r="G43" s="37">
        <f>30/33</f>
        <v>0.909090909090909</v>
      </c>
      <c r="H43" s="35" t="s">
        <v>171</v>
      </c>
      <c r="I43" s="35" t="s">
        <v>172</v>
      </c>
      <c r="J43" s="35"/>
      <c r="K43" s="35"/>
      <c r="L43" s="35"/>
      <c r="M43" s="35"/>
      <c r="N43" s="35"/>
      <c r="O43" s="35"/>
    </row>
    <row r="44" ht="17.5" customHeight="1" spans="1:15">
      <c r="A44" s="35"/>
      <c r="B44" s="35" t="s">
        <v>173</v>
      </c>
      <c r="C44" s="35" t="s">
        <v>174</v>
      </c>
      <c r="D44" s="35"/>
      <c r="E44" s="35">
        <v>36</v>
      </c>
      <c r="F44" s="35">
        <v>33</v>
      </c>
      <c r="G44" s="37">
        <f>36/36</f>
        <v>1</v>
      </c>
      <c r="H44" s="35" t="s">
        <v>175</v>
      </c>
      <c r="I44" s="35" t="s">
        <v>176</v>
      </c>
      <c r="J44" s="35"/>
      <c r="K44" s="35"/>
      <c r="L44" s="35"/>
      <c r="M44" s="35"/>
      <c r="N44" s="35"/>
      <c r="O44" s="35"/>
    </row>
    <row r="45" ht="17.5" customHeight="1" spans="1:15">
      <c r="A45" s="35"/>
      <c r="B45" s="35" t="s">
        <v>177</v>
      </c>
      <c r="C45" s="35" t="s">
        <v>178</v>
      </c>
      <c r="D45" s="35"/>
      <c r="E45" s="35">
        <v>35</v>
      </c>
      <c r="F45" s="35">
        <v>28</v>
      </c>
      <c r="G45" s="37">
        <f>35/35</f>
        <v>1</v>
      </c>
      <c r="H45" s="35" t="s">
        <v>179</v>
      </c>
      <c r="I45" s="35" t="s">
        <v>180</v>
      </c>
      <c r="J45" s="35"/>
      <c r="K45" s="35"/>
      <c r="L45" s="35"/>
      <c r="M45" s="35"/>
      <c r="N45" s="35"/>
      <c r="O45" s="35"/>
    </row>
    <row r="46" ht="17.5" customHeight="1" spans="1:15">
      <c r="A46" s="35"/>
      <c r="B46" s="35" t="s">
        <v>181</v>
      </c>
      <c r="C46" s="35" t="s">
        <v>182</v>
      </c>
      <c r="D46" s="35"/>
      <c r="E46" s="35">
        <v>34</v>
      </c>
      <c r="F46" s="35">
        <v>32</v>
      </c>
      <c r="G46" s="37">
        <f>33/34</f>
        <v>0.970588235294118</v>
      </c>
      <c r="H46" s="35" t="s">
        <v>183</v>
      </c>
      <c r="I46" s="35" t="s">
        <v>184</v>
      </c>
      <c r="J46" s="35"/>
      <c r="K46" s="35"/>
      <c r="L46" s="35"/>
      <c r="M46" s="35"/>
      <c r="N46" s="35"/>
      <c r="O46" s="35"/>
    </row>
    <row r="47" ht="17.5" customHeight="1" spans="1:15">
      <c r="A47" s="35"/>
      <c r="B47" s="35" t="s">
        <v>185</v>
      </c>
      <c r="C47" s="35" t="s">
        <v>186</v>
      </c>
      <c r="D47" s="35"/>
      <c r="E47" s="35">
        <v>35</v>
      </c>
      <c r="F47" s="35">
        <v>32</v>
      </c>
      <c r="G47" s="37">
        <f>34/35</f>
        <v>0.971428571428571</v>
      </c>
      <c r="H47" s="35" t="s">
        <v>74</v>
      </c>
      <c r="I47" s="35" t="s">
        <v>187</v>
      </c>
      <c r="J47" s="35"/>
      <c r="K47" s="35"/>
      <c r="L47" s="35"/>
      <c r="M47" s="35"/>
      <c r="N47" s="35"/>
      <c r="O47" s="35"/>
    </row>
    <row r="48" ht="17.5" customHeight="1" spans="1:15">
      <c r="A48" s="35" t="s">
        <v>188</v>
      </c>
      <c r="B48" s="35" t="s">
        <v>189</v>
      </c>
      <c r="C48" s="39" t="s">
        <v>190</v>
      </c>
      <c r="D48" s="39"/>
      <c r="E48" s="35">
        <v>39</v>
      </c>
      <c r="F48" s="35">
        <v>38</v>
      </c>
      <c r="G48" s="37">
        <f>39/39</f>
        <v>1</v>
      </c>
      <c r="H48" s="35" t="s">
        <v>191</v>
      </c>
      <c r="I48" s="35" t="s">
        <v>192</v>
      </c>
      <c r="J48" s="35"/>
      <c r="K48" s="35"/>
      <c r="L48" s="35"/>
      <c r="M48" s="35"/>
      <c r="N48" s="35"/>
      <c r="O48" s="35"/>
    </row>
    <row r="49" ht="17.5" customHeight="1" spans="1:15">
      <c r="A49" s="35"/>
      <c r="B49" s="35"/>
      <c r="C49" s="39"/>
      <c r="D49" s="39"/>
      <c r="E49" s="35">
        <v>35</v>
      </c>
      <c r="F49" s="35">
        <v>32</v>
      </c>
      <c r="G49" s="37">
        <f>35/35</f>
        <v>1</v>
      </c>
      <c r="H49" s="35"/>
      <c r="I49" s="35" t="s">
        <v>193</v>
      </c>
      <c r="J49" s="35"/>
      <c r="K49" s="35"/>
      <c r="L49" s="35"/>
      <c r="M49" s="35"/>
      <c r="N49" s="35"/>
      <c r="O49" s="35"/>
    </row>
    <row r="50" ht="17.5" customHeight="1" spans="1:15">
      <c r="A50" s="35"/>
      <c r="B50" s="35" t="s">
        <v>194</v>
      </c>
      <c r="C50" s="35" t="s">
        <v>195</v>
      </c>
      <c r="D50" s="35"/>
      <c r="E50" s="35">
        <v>35</v>
      </c>
      <c r="F50" s="35">
        <v>33</v>
      </c>
      <c r="G50" s="37">
        <f>35/35</f>
        <v>1</v>
      </c>
      <c r="H50" s="35" t="s">
        <v>196</v>
      </c>
      <c r="I50" s="35" t="s">
        <v>197</v>
      </c>
      <c r="J50" s="35"/>
      <c r="K50" s="35"/>
      <c r="L50" s="35"/>
      <c r="M50" s="35"/>
      <c r="N50" s="35"/>
      <c r="O50" s="35"/>
    </row>
    <row r="51" ht="17.5" customHeight="1" spans="1:15">
      <c r="A51" s="35"/>
      <c r="B51" s="35" t="s">
        <v>198</v>
      </c>
      <c r="C51" s="35" t="s">
        <v>199</v>
      </c>
      <c r="D51" s="35"/>
      <c r="E51" s="35">
        <v>38</v>
      </c>
      <c r="F51" s="35">
        <v>38</v>
      </c>
      <c r="G51" s="37">
        <f>38/38</f>
        <v>1</v>
      </c>
      <c r="H51" s="35" t="s">
        <v>200</v>
      </c>
      <c r="I51" s="35"/>
      <c r="J51" s="35"/>
      <c r="K51" s="35"/>
      <c r="L51" s="35"/>
      <c r="M51" s="35"/>
      <c r="N51" s="35"/>
      <c r="O51" s="35"/>
    </row>
    <row r="52" ht="17.5" customHeight="1" spans="1:15">
      <c r="A52" s="35"/>
      <c r="B52" s="35" t="s">
        <v>201</v>
      </c>
      <c r="C52" s="35" t="s">
        <v>202</v>
      </c>
      <c r="D52" s="35"/>
      <c r="E52" s="35">
        <v>32</v>
      </c>
      <c r="F52" s="35">
        <v>30</v>
      </c>
      <c r="G52" s="37">
        <f>31/32</f>
        <v>0.96875</v>
      </c>
      <c r="H52" s="35" t="s">
        <v>203</v>
      </c>
      <c r="I52" s="35" t="s">
        <v>204</v>
      </c>
      <c r="J52" s="35"/>
      <c r="K52" s="35"/>
      <c r="L52" s="35"/>
      <c r="M52" s="35"/>
      <c r="N52" s="35"/>
      <c r="O52" s="35"/>
    </row>
    <row r="53" ht="17.5" customHeight="1" spans="1:15">
      <c r="A53" s="35"/>
      <c r="B53" s="35" t="s">
        <v>205</v>
      </c>
      <c r="C53" s="35" t="s">
        <v>206</v>
      </c>
      <c r="D53" s="35"/>
      <c r="E53" s="35">
        <v>29</v>
      </c>
      <c r="F53" s="35">
        <v>29</v>
      </c>
      <c r="G53" s="37">
        <f>29/29</f>
        <v>1</v>
      </c>
      <c r="H53" s="35" t="s">
        <v>207</v>
      </c>
      <c r="I53" s="35"/>
      <c r="J53" s="35"/>
      <c r="K53" s="35"/>
      <c r="L53" s="35"/>
      <c r="M53" s="35"/>
      <c r="N53" s="35"/>
      <c r="O53" s="35"/>
    </row>
    <row r="54" ht="17.5" customHeight="1" spans="1:15">
      <c r="A54" s="35" t="s">
        <v>208</v>
      </c>
      <c r="B54" s="35" t="s">
        <v>209</v>
      </c>
      <c r="C54" s="35" t="s">
        <v>210</v>
      </c>
      <c r="D54" s="35"/>
      <c r="E54" s="35">
        <v>35</v>
      </c>
      <c r="F54" s="35">
        <v>30</v>
      </c>
      <c r="G54" s="37">
        <f>34/35</f>
        <v>0.971428571428571</v>
      </c>
      <c r="H54" s="35" t="s">
        <v>211</v>
      </c>
      <c r="I54" s="35" t="s">
        <v>212</v>
      </c>
      <c r="J54" s="35"/>
      <c r="K54" s="35"/>
      <c r="L54" s="35"/>
      <c r="M54" s="35"/>
      <c r="N54" s="35"/>
      <c r="O54" s="35"/>
    </row>
    <row r="55" ht="17.5" customHeight="1" spans="1:15">
      <c r="A55" s="35"/>
      <c r="B55" s="35" t="s">
        <v>213</v>
      </c>
      <c r="C55" s="35" t="s">
        <v>214</v>
      </c>
      <c r="D55" s="35"/>
      <c r="E55" s="35">
        <v>36</v>
      </c>
      <c r="F55" s="35">
        <v>30</v>
      </c>
      <c r="G55" s="37">
        <f>36/36</f>
        <v>1</v>
      </c>
      <c r="H55" s="35" t="s">
        <v>215</v>
      </c>
      <c r="I55" s="35" t="s">
        <v>216</v>
      </c>
      <c r="J55" s="35"/>
      <c r="K55" s="35"/>
      <c r="L55" s="35"/>
      <c r="M55" s="35"/>
      <c r="N55" s="35"/>
      <c r="O55" s="35"/>
    </row>
    <row r="56" ht="17.5" customHeight="1" spans="1:15">
      <c r="A56" s="35"/>
      <c r="B56" s="35" t="s">
        <v>217</v>
      </c>
      <c r="C56" s="35" t="s">
        <v>218</v>
      </c>
      <c r="D56" s="35"/>
      <c r="E56" s="35">
        <v>39</v>
      </c>
      <c r="F56" s="35">
        <v>32</v>
      </c>
      <c r="G56" s="38">
        <f>35/39</f>
        <v>0.897435897435897</v>
      </c>
      <c r="H56" s="35" t="s">
        <v>219</v>
      </c>
      <c r="I56" s="40" t="s">
        <v>220</v>
      </c>
      <c r="J56" s="35"/>
      <c r="K56" s="35"/>
      <c r="L56" s="35"/>
      <c r="M56" s="35"/>
      <c r="N56" s="35"/>
      <c r="O56" s="35"/>
    </row>
    <row r="57" ht="17.5" customHeight="1" spans="1:15">
      <c r="A57" s="35"/>
      <c r="B57" s="35" t="s">
        <v>221</v>
      </c>
      <c r="C57" s="35" t="s">
        <v>222</v>
      </c>
      <c r="D57" s="35"/>
      <c r="E57" s="35">
        <v>37</v>
      </c>
      <c r="F57" s="35">
        <v>30</v>
      </c>
      <c r="G57" s="38">
        <f>33/37</f>
        <v>0.891891891891892</v>
      </c>
      <c r="H57" s="35" t="s">
        <v>223</v>
      </c>
      <c r="I57" s="40" t="s">
        <v>224</v>
      </c>
      <c r="J57" s="35"/>
      <c r="K57" s="35"/>
      <c r="L57" s="35"/>
      <c r="M57" s="35"/>
      <c r="N57" s="35"/>
      <c r="O57" s="35"/>
    </row>
    <row r="58" ht="17.5" customHeight="1" spans="1:15">
      <c r="A58" s="35"/>
      <c r="B58" s="35" t="s">
        <v>225</v>
      </c>
      <c r="C58" s="35" t="s">
        <v>226</v>
      </c>
      <c r="D58" s="35"/>
      <c r="E58" s="35">
        <v>32</v>
      </c>
      <c r="F58" s="35">
        <v>29</v>
      </c>
      <c r="G58" s="37">
        <f>32/32</f>
        <v>1</v>
      </c>
      <c r="H58" s="35" t="s">
        <v>59</v>
      </c>
      <c r="I58" s="35" t="s">
        <v>227</v>
      </c>
      <c r="J58" s="35"/>
      <c r="K58" s="35"/>
      <c r="L58" s="35"/>
      <c r="M58" s="35"/>
      <c r="N58" s="35"/>
      <c r="O58" s="35"/>
    </row>
    <row r="59" ht="17.5" customHeight="1" spans="1:15">
      <c r="A59" s="35"/>
      <c r="B59" s="35" t="s">
        <v>228</v>
      </c>
      <c r="C59" s="35" t="s">
        <v>229</v>
      </c>
      <c r="D59" s="35"/>
      <c r="E59" s="35">
        <v>35</v>
      </c>
      <c r="F59" s="35">
        <v>33</v>
      </c>
      <c r="G59" s="37">
        <f>35/35</f>
        <v>1</v>
      </c>
      <c r="H59" s="35" t="s">
        <v>230</v>
      </c>
      <c r="I59" s="35" t="s">
        <v>231</v>
      </c>
      <c r="J59" s="35"/>
      <c r="K59" s="35"/>
      <c r="L59" s="35"/>
      <c r="M59" s="35"/>
      <c r="N59" s="35"/>
      <c r="O59" s="35"/>
    </row>
    <row r="60" ht="17.5" customHeight="1" spans="1:15">
      <c r="A60" s="35"/>
      <c r="B60" s="35" t="s">
        <v>232</v>
      </c>
      <c r="C60" s="35" t="s">
        <v>233</v>
      </c>
      <c r="D60" s="35"/>
      <c r="E60" s="35">
        <v>33</v>
      </c>
      <c r="F60" s="35">
        <v>31</v>
      </c>
      <c r="G60" s="37">
        <f>33/33</f>
        <v>1</v>
      </c>
      <c r="H60" s="35" t="s">
        <v>234</v>
      </c>
      <c r="I60" s="35" t="s">
        <v>235</v>
      </c>
      <c r="J60" s="35"/>
      <c r="K60" s="35"/>
      <c r="L60" s="35"/>
      <c r="M60" s="35"/>
      <c r="N60" s="35"/>
      <c r="O60" s="35"/>
    </row>
    <row r="61" ht="17.5" customHeight="1" spans="1:15">
      <c r="A61" s="35" t="s">
        <v>236</v>
      </c>
      <c r="B61" s="35" t="s">
        <v>237</v>
      </c>
      <c r="C61" s="35" t="s">
        <v>238</v>
      </c>
      <c r="D61" s="35"/>
      <c r="E61" s="35">
        <v>35</v>
      </c>
      <c r="F61" s="35">
        <v>34</v>
      </c>
      <c r="G61" s="37">
        <f>35/35</f>
        <v>1</v>
      </c>
      <c r="H61" s="35" t="s">
        <v>63</v>
      </c>
      <c r="I61" s="35" t="s">
        <v>239</v>
      </c>
      <c r="J61" s="35"/>
      <c r="K61" s="35"/>
      <c r="L61" s="35"/>
      <c r="M61" s="35"/>
      <c r="N61" s="35"/>
      <c r="O61" s="35"/>
    </row>
    <row r="62" ht="17.5" customHeight="1" spans="1:15">
      <c r="A62" s="35"/>
      <c r="B62" s="35"/>
      <c r="C62" s="35"/>
      <c r="D62" s="35"/>
      <c r="E62" s="35">
        <v>36</v>
      </c>
      <c r="F62" s="35">
        <v>36</v>
      </c>
      <c r="G62" s="37">
        <f>36/36</f>
        <v>1</v>
      </c>
      <c r="H62" s="35"/>
      <c r="I62" s="35"/>
      <c r="J62" s="35"/>
      <c r="K62" s="35"/>
      <c r="L62" s="35"/>
      <c r="M62" s="35"/>
      <c r="N62" s="35"/>
      <c r="O62" s="35"/>
    </row>
    <row r="63" ht="17.5" customHeight="1" spans="1:15">
      <c r="A63" s="35"/>
      <c r="B63" s="35" t="s">
        <v>240</v>
      </c>
      <c r="C63" s="35" t="s">
        <v>241</v>
      </c>
      <c r="D63" s="35"/>
      <c r="E63" s="35">
        <v>31</v>
      </c>
      <c r="F63" s="35">
        <v>28</v>
      </c>
      <c r="G63" s="37">
        <f>31/31</f>
        <v>1</v>
      </c>
      <c r="H63" s="35" t="s">
        <v>242</v>
      </c>
      <c r="I63" s="35" t="s">
        <v>243</v>
      </c>
      <c r="J63" s="35"/>
      <c r="K63" s="35"/>
      <c r="L63" s="35"/>
      <c r="M63" s="35"/>
      <c r="N63" s="35"/>
      <c r="O63" s="35"/>
    </row>
    <row r="64" ht="17.5" customHeight="1" spans="1:15">
      <c r="A64" s="35"/>
      <c r="B64" s="35" t="s">
        <v>244</v>
      </c>
      <c r="C64" s="35" t="s">
        <v>245</v>
      </c>
      <c r="D64" s="35"/>
      <c r="E64" s="35">
        <v>36</v>
      </c>
      <c r="F64" s="35">
        <v>31</v>
      </c>
      <c r="G64" s="37">
        <f>36/36</f>
        <v>1</v>
      </c>
      <c r="H64" s="35" t="s">
        <v>42</v>
      </c>
      <c r="I64" s="35" t="s">
        <v>246</v>
      </c>
      <c r="J64" s="35"/>
      <c r="K64" s="35"/>
      <c r="L64" s="35"/>
      <c r="M64" s="35"/>
      <c r="N64" s="35"/>
      <c r="O64" s="35"/>
    </row>
    <row r="65" ht="17.5" customHeight="1" spans="1:15">
      <c r="A65" s="35"/>
      <c r="B65" s="35" t="s">
        <v>247</v>
      </c>
      <c r="C65" s="35" t="s">
        <v>248</v>
      </c>
      <c r="D65" s="35"/>
      <c r="E65" s="35">
        <v>37</v>
      </c>
      <c r="F65" s="35">
        <v>29</v>
      </c>
      <c r="G65" s="37">
        <f>37/37</f>
        <v>1</v>
      </c>
      <c r="H65" s="35" t="s">
        <v>249</v>
      </c>
      <c r="I65" s="35" t="s">
        <v>250</v>
      </c>
      <c r="J65" s="35"/>
      <c r="K65" s="35"/>
      <c r="L65" s="35"/>
      <c r="M65" s="35"/>
      <c r="N65" s="35"/>
      <c r="O65" s="35"/>
    </row>
    <row r="66" ht="17.5" customHeight="1" spans="1:15">
      <c r="A66" s="35"/>
      <c r="B66" s="35" t="s">
        <v>251</v>
      </c>
      <c r="C66" s="35" t="s">
        <v>252</v>
      </c>
      <c r="D66" s="35"/>
      <c r="E66" s="35">
        <v>31</v>
      </c>
      <c r="F66" s="35">
        <v>29</v>
      </c>
      <c r="G66" s="37">
        <f>31/31</f>
        <v>1</v>
      </c>
      <c r="H66" s="35" t="s">
        <v>253</v>
      </c>
      <c r="I66" s="35" t="s">
        <v>254</v>
      </c>
      <c r="J66" s="35"/>
      <c r="K66" s="35"/>
      <c r="L66" s="35"/>
      <c r="M66" s="35"/>
      <c r="N66" s="35"/>
      <c r="O66" s="35"/>
    </row>
    <row r="67" ht="17.5" customHeight="1" spans="1:15">
      <c r="A67" s="35" t="s">
        <v>255</v>
      </c>
      <c r="B67" s="35" t="s">
        <v>256</v>
      </c>
      <c r="C67" s="35" t="s">
        <v>257</v>
      </c>
      <c r="D67" s="35"/>
      <c r="E67" s="35">
        <v>34</v>
      </c>
      <c r="F67" s="35">
        <v>29</v>
      </c>
      <c r="G67" s="37">
        <f>32/34</f>
        <v>0.941176470588235</v>
      </c>
      <c r="H67" s="35" t="s">
        <v>258</v>
      </c>
      <c r="I67" s="35" t="s">
        <v>259</v>
      </c>
      <c r="J67" s="35"/>
      <c r="K67" s="35"/>
      <c r="L67" s="35"/>
      <c r="M67" s="35"/>
      <c r="N67" s="35"/>
      <c r="O67" s="35"/>
    </row>
    <row r="68" ht="17.5" customHeight="1" spans="1:15">
      <c r="A68" s="35"/>
      <c r="B68" s="35"/>
      <c r="C68" s="35"/>
      <c r="D68" s="35"/>
      <c r="E68" s="35">
        <v>33</v>
      </c>
      <c r="F68" s="35">
        <v>32</v>
      </c>
      <c r="G68" s="37">
        <f>33/33</f>
        <v>1</v>
      </c>
      <c r="H68" s="35"/>
      <c r="I68" s="35" t="s">
        <v>260</v>
      </c>
      <c r="J68" s="35"/>
      <c r="K68" s="35"/>
      <c r="L68" s="35"/>
      <c r="M68" s="35"/>
      <c r="N68" s="35"/>
      <c r="O68" s="35"/>
    </row>
    <row r="69" ht="17.5" customHeight="1" spans="1:15">
      <c r="A69" s="35" t="s">
        <v>261</v>
      </c>
      <c r="B69" s="35" t="s">
        <v>262</v>
      </c>
      <c r="C69" s="35" t="s">
        <v>263</v>
      </c>
      <c r="D69" s="35"/>
      <c r="E69" s="35">
        <v>35</v>
      </c>
      <c r="F69" s="35">
        <v>31</v>
      </c>
      <c r="G69" s="37">
        <f>35/35</f>
        <v>1</v>
      </c>
      <c r="H69" s="35" t="s">
        <v>50</v>
      </c>
      <c r="I69" s="35" t="s">
        <v>264</v>
      </c>
      <c r="J69" s="35"/>
      <c r="K69" s="35"/>
      <c r="L69" s="35"/>
      <c r="M69" s="35"/>
      <c r="N69" s="35"/>
      <c r="O69" s="35"/>
    </row>
    <row r="70" ht="17.5" customHeight="1" spans="1:15">
      <c r="A70" s="35"/>
      <c r="B70" s="35" t="s">
        <v>265</v>
      </c>
      <c r="C70" s="35" t="s">
        <v>266</v>
      </c>
      <c r="D70" s="35"/>
      <c r="E70" s="35">
        <v>38</v>
      </c>
      <c r="F70" s="35">
        <v>34</v>
      </c>
      <c r="G70" s="37">
        <f>37/38</f>
        <v>0.973684210526316</v>
      </c>
      <c r="H70" s="35" t="s">
        <v>267</v>
      </c>
      <c r="I70" s="35" t="s">
        <v>268</v>
      </c>
      <c r="J70" s="35"/>
      <c r="K70" s="35"/>
      <c r="L70" s="35"/>
      <c r="M70" s="35"/>
      <c r="N70" s="35"/>
      <c r="O70" s="35"/>
    </row>
    <row r="71" ht="17.5" customHeight="1" spans="1:15">
      <c r="A71" s="35"/>
      <c r="B71" s="35" t="s">
        <v>269</v>
      </c>
      <c r="C71" s="35" t="s">
        <v>270</v>
      </c>
      <c r="D71" s="35"/>
      <c r="E71" s="35">
        <v>34</v>
      </c>
      <c r="F71" s="35"/>
      <c r="G71" s="37"/>
      <c r="H71" s="35"/>
      <c r="I71" s="35"/>
      <c r="J71" s="35"/>
      <c r="K71" s="35"/>
      <c r="L71" s="35"/>
      <c r="M71" s="35"/>
      <c r="N71" s="35"/>
      <c r="O71" s="35"/>
    </row>
    <row r="72" ht="17.5" customHeight="1" spans="1:15">
      <c r="A72" s="35"/>
      <c r="B72" s="35"/>
      <c r="C72" s="35"/>
      <c r="D72" s="35"/>
      <c r="E72" s="35">
        <v>34</v>
      </c>
      <c r="F72" s="35"/>
      <c r="G72" s="37"/>
      <c r="H72" s="35"/>
      <c r="I72" s="35"/>
      <c r="J72" s="35"/>
      <c r="K72" s="35"/>
      <c r="L72" s="35"/>
      <c r="M72" s="35"/>
      <c r="N72" s="35"/>
      <c r="O72" s="35"/>
    </row>
    <row r="73" ht="17.5" customHeight="1" spans="1:15">
      <c r="A73" s="35" t="s">
        <v>271</v>
      </c>
      <c r="B73" s="35" t="s">
        <v>272</v>
      </c>
      <c r="C73" s="35" t="s">
        <v>273</v>
      </c>
      <c r="D73" s="35"/>
      <c r="E73" s="35">
        <v>37</v>
      </c>
      <c r="F73" s="35">
        <v>33</v>
      </c>
      <c r="G73" s="37">
        <f>37/37</f>
        <v>1</v>
      </c>
      <c r="H73" s="35" t="s">
        <v>89</v>
      </c>
      <c r="I73" s="35" t="s">
        <v>274</v>
      </c>
      <c r="J73" s="35"/>
      <c r="K73" s="35"/>
      <c r="L73" s="35"/>
      <c r="M73" s="35"/>
      <c r="N73" s="35"/>
      <c r="O73" s="35"/>
    </row>
    <row r="74" ht="17.5" customHeight="1" spans="1:15">
      <c r="A74" s="35"/>
      <c r="B74" s="35" t="s">
        <v>275</v>
      </c>
      <c r="C74" s="35" t="s">
        <v>276</v>
      </c>
      <c r="D74" s="35"/>
      <c r="E74" s="35">
        <v>36</v>
      </c>
      <c r="F74" s="35">
        <v>30</v>
      </c>
      <c r="G74" s="37">
        <f>36/36</f>
        <v>1</v>
      </c>
      <c r="H74" s="35" t="s">
        <v>277</v>
      </c>
      <c r="I74" s="35" t="s">
        <v>278</v>
      </c>
      <c r="J74" s="35"/>
      <c r="K74" s="35"/>
      <c r="L74" s="35"/>
      <c r="M74" s="35"/>
      <c r="N74" s="35"/>
      <c r="O74" s="35"/>
    </row>
    <row r="75" ht="17.5" customHeight="1" spans="1:15">
      <c r="A75" s="35"/>
      <c r="B75" s="35" t="s">
        <v>279</v>
      </c>
      <c r="C75" s="35" t="s">
        <v>280</v>
      </c>
      <c r="D75" s="35"/>
      <c r="E75" s="35">
        <v>33</v>
      </c>
      <c r="F75" s="35">
        <v>31</v>
      </c>
      <c r="G75" s="37">
        <f>32/33</f>
        <v>0.96969696969697</v>
      </c>
      <c r="H75" s="35" t="s">
        <v>281</v>
      </c>
      <c r="I75" s="35" t="s">
        <v>282</v>
      </c>
      <c r="J75" s="35"/>
      <c r="K75" s="35"/>
      <c r="L75" s="35"/>
      <c r="M75" s="35"/>
      <c r="N75" s="35"/>
      <c r="O75" s="35"/>
    </row>
    <row r="76" ht="17.5" customHeight="1" spans="1:15">
      <c r="A76" s="35"/>
      <c r="B76" s="35" t="s">
        <v>283</v>
      </c>
      <c r="C76" s="35" t="s">
        <v>284</v>
      </c>
      <c r="D76" s="35"/>
      <c r="E76" s="35">
        <v>33</v>
      </c>
      <c r="F76" s="35">
        <v>26</v>
      </c>
      <c r="G76" s="37">
        <f>33/33</f>
        <v>1</v>
      </c>
      <c r="H76" s="35" t="s">
        <v>285</v>
      </c>
      <c r="I76" s="35" t="s">
        <v>286</v>
      </c>
      <c r="J76" s="35"/>
      <c r="K76" s="35"/>
      <c r="L76" s="35"/>
      <c r="M76" s="35"/>
      <c r="N76" s="35"/>
      <c r="O76" s="35"/>
    </row>
    <row r="77" ht="17.5" customHeight="1" spans="1:15">
      <c r="A77" s="35"/>
      <c r="B77" s="35" t="s">
        <v>287</v>
      </c>
      <c r="C77" s="35" t="s">
        <v>288</v>
      </c>
      <c r="D77" s="35"/>
      <c r="E77" s="35">
        <v>34</v>
      </c>
      <c r="F77" s="35">
        <v>23</v>
      </c>
      <c r="G77" s="37">
        <f>33/34</f>
        <v>0.970588235294118</v>
      </c>
      <c r="H77" s="35" t="s">
        <v>289</v>
      </c>
      <c r="I77" s="35" t="s">
        <v>290</v>
      </c>
      <c r="J77" s="35"/>
      <c r="K77" s="35"/>
      <c r="L77" s="35"/>
      <c r="M77" s="35"/>
      <c r="N77" s="35"/>
      <c r="O77" s="35"/>
    </row>
    <row r="78" ht="17.5" customHeight="1" spans="1:15">
      <c r="A78" s="35"/>
      <c r="B78" s="35" t="s">
        <v>291</v>
      </c>
      <c r="C78" s="35" t="s">
        <v>292</v>
      </c>
      <c r="D78" s="35"/>
      <c r="E78" s="39">
        <v>35</v>
      </c>
      <c r="F78" s="35">
        <v>32</v>
      </c>
      <c r="G78" s="37">
        <f>34/35</f>
        <v>0.971428571428571</v>
      </c>
      <c r="H78" s="35" t="s">
        <v>293</v>
      </c>
      <c r="I78" s="35" t="s">
        <v>294</v>
      </c>
      <c r="J78" s="35"/>
      <c r="K78" s="35"/>
      <c r="L78" s="35"/>
      <c r="M78" s="35"/>
      <c r="N78" s="35"/>
      <c r="O78" s="35"/>
    </row>
    <row r="79" ht="17.5" customHeight="1" spans="1:15">
      <c r="A79" s="35"/>
      <c r="B79" s="35" t="s">
        <v>295</v>
      </c>
      <c r="C79" s="35" t="s">
        <v>296</v>
      </c>
      <c r="D79" s="35"/>
      <c r="E79" s="35">
        <v>33</v>
      </c>
      <c r="F79" s="35">
        <v>31</v>
      </c>
      <c r="G79" s="37">
        <f>32/33</f>
        <v>0.96969696969697</v>
      </c>
      <c r="H79" s="35" t="s">
        <v>297</v>
      </c>
      <c r="I79" s="35" t="s">
        <v>298</v>
      </c>
      <c r="J79" s="35"/>
      <c r="K79" s="35"/>
      <c r="L79" s="35"/>
      <c r="M79" s="35"/>
      <c r="N79" s="35"/>
      <c r="O79" s="35"/>
    </row>
    <row r="80" ht="17.5" customHeight="1" spans="1:15">
      <c r="A80" s="35"/>
      <c r="B80" s="35" t="s">
        <v>299</v>
      </c>
      <c r="C80" s="35" t="s">
        <v>300</v>
      </c>
      <c r="D80" s="35"/>
      <c r="E80" s="35">
        <v>34</v>
      </c>
      <c r="F80" s="35">
        <v>27</v>
      </c>
      <c r="G80" s="38">
        <f>29/34</f>
        <v>0.852941176470588</v>
      </c>
      <c r="H80" s="35" t="s">
        <v>301</v>
      </c>
      <c r="I80" s="39" t="s">
        <v>302</v>
      </c>
      <c r="J80" s="35"/>
      <c r="K80" s="35"/>
      <c r="L80" s="35"/>
      <c r="M80" s="35"/>
      <c r="N80" s="35"/>
      <c r="O80" s="35"/>
    </row>
    <row r="81" ht="17.5" customHeight="1" spans="1:15">
      <c r="A81" s="35"/>
      <c r="B81" s="35" t="s">
        <v>303</v>
      </c>
      <c r="C81" s="35" t="s">
        <v>304</v>
      </c>
      <c r="D81" s="35"/>
      <c r="E81" s="35">
        <v>35</v>
      </c>
      <c r="F81" s="35">
        <v>32</v>
      </c>
      <c r="G81" s="37">
        <f>35/35</f>
        <v>1</v>
      </c>
      <c r="H81" s="35" t="s">
        <v>305</v>
      </c>
      <c r="I81" s="35" t="s">
        <v>306</v>
      </c>
      <c r="J81" s="35"/>
      <c r="K81" s="35"/>
      <c r="L81" s="35"/>
      <c r="M81" s="35"/>
      <c r="N81" s="35"/>
      <c r="O81" s="35"/>
    </row>
    <row r="82" ht="17.5" customHeight="1" spans="1:15">
      <c r="A82" s="35" t="s">
        <v>307</v>
      </c>
      <c r="B82" s="35" t="s">
        <v>308</v>
      </c>
      <c r="C82" s="35" t="s">
        <v>309</v>
      </c>
      <c r="D82" s="35"/>
      <c r="E82" s="35">
        <v>37</v>
      </c>
      <c r="F82" s="35">
        <v>27</v>
      </c>
      <c r="G82" s="38">
        <f>28/37</f>
        <v>0.756756756756757</v>
      </c>
      <c r="H82" s="35" t="s">
        <v>310</v>
      </c>
      <c r="I82" s="40" t="s">
        <v>311</v>
      </c>
      <c r="J82" s="35"/>
      <c r="K82" s="35"/>
      <c r="L82" s="35"/>
      <c r="M82" s="35"/>
      <c r="N82" s="35"/>
      <c r="O82" s="35"/>
    </row>
    <row r="83" ht="17.5" customHeight="1" spans="1:15">
      <c r="A83" s="35"/>
      <c r="B83" s="35" t="s">
        <v>312</v>
      </c>
      <c r="C83" s="35" t="s">
        <v>313</v>
      </c>
      <c r="D83" s="35"/>
      <c r="E83" s="35">
        <v>40</v>
      </c>
      <c r="F83" s="35">
        <v>33</v>
      </c>
      <c r="G83" s="37">
        <f>36/40</f>
        <v>0.9</v>
      </c>
      <c r="H83" s="35" t="s">
        <v>314</v>
      </c>
      <c r="I83" s="35" t="s">
        <v>315</v>
      </c>
      <c r="J83" s="35"/>
      <c r="K83" s="35"/>
      <c r="L83" s="35"/>
      <c r="M83" s="35"/>
      <c r="N83" s="35"/>
      <c r="O83" s="35"/>
    </row>
    <row r="84" ht="17.5" customHeight="1" spans="1:15">
      <c r="A84" s="35"/>
      <c r="B84" s="35" t="s">
        <v>316</v>
      </c>
      <c r="C84" s="35" t="s">
        <v>317</v>
      </c>
      <c r="D84" s="35"/>
      <c r="E84" s="35">
        <v>39</v>
      </c>
      <c r="F84" s="35">
        <v>28</v>
      </c>
      <c r="G84" s="38">
        <f>31/39</f>
        <v>0.794871794871795</v>
      </c>
      <c r="H84" s="35" t="s">
        <v>318</v>
      </c>
      <c r="I84" s="39" t="s">
        <v>319</v>
      </c>
      <c r="J84" s="35"/>
      <c r="K84" s="35"/>
      <c r="L84" s="35"/>
      <c r="M84" s="35"/>
      <c r="N84" s="35"/>
      <c r="O84" s="35"/>
    </row>
    <row r="85" ht="17.5" customHeight="1" spans="1:15">
      <c r="A85" s="35"/>
      <c r="B85" s="35" t="s">
        <v>320</v>
      </c>
      <c r="C85" s="35" t="s">
        <v>321</v>
      </c>
      <c r="D85" s="35"/>
      <c r="E85" s="35">
        <v>34</v>
      </c>
      <c r="F85" s="35">
        <v>9</v>
      </c>
      <c r="G85" s="38">
        <f>22/34</f>
        <v>0.647058823529412</v>
      </c>
      <c r="H85" s="35" t="s">
        <v>322</v>
      </c>
      <c r="I85" s="39" t="s">
        <v>323</v>
      </c>
      <c r="J85" s="35"/>
      <c r="K85" s="35"/>
      <c r="L85" s="35"/>
      <c r="M85" s="35"/>
      <c r="N85" s="35"/>
      <c r="O85" s="35"/>
    </row>
    <row r="86" ht="41" customHeight="1" spans="1:15">
      <c r="A86" s="42" t="s">
        <v>324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</sheetData>
  <mergeCells count="192">
    <mergeCell ref="A1:O1"/>
    <mergeCell ref="C2:D2"/>
    <mergeCell ref="I2:O2"/>
    <mergeCell ref="C3:D3"/>
    <mergeCell ref="I3:O3"/>
    <mergeCell ref="C4:D4"/>
    <mergeCell ref="I4:O4"/>
    <mergeCell ref="C5:D5"/>
    <mergeCell ref="I5:O5"/>
    <mergeCell ref="C6:D6"/>
    <mergeCell ref="I6:O6"/>
    <mergeCell ref="C7:D7"/>
    <mergeCell ref="I7:O7"/>
    <mergeCell ref="C8:D8"/>
    <mergeCell ref="I8:O8"/>
    <mergeCell ref="I9:O9"/>
    <mergeCell ref="I10:O10"/>
    <mergeCell ref="C11:D11"/>
    <mergeCell ref="I11:O11"/>
    <mergeCell ref="C12:D12"/>
    <mergeCell ref="I12:O12"/>
    <mergeCell ref="C13:D13"/>
    <mergeCell ref="I13:O13"/>
    <mergeCell ref="C14:D14"/>
    <mergeCell ref="I14:O14"/>
    <mergeCell ref="C15:D15"/>
    <mergeCell ref="I15:O15"/>
    <mergeCell ref="C16:D16"/>
    <mergeCell ref="I16:O16"/>
    <mergeCell ref="C17:D17"/>
    <mergeCell ref="I17:O17"/>
    <mergeCell ref="C18:D18"/>
    <mergeCell ref="I18:O18"/>
    <mergeCell ref="C19:D19"/>
    <mergeCell ref="I19:O19"/>
    <mergeCell ref="C20:D20"/>
    <mergeCell ref="I20:O20"/>
    <mergeCell ref="C21:D21"/>
    <mergeCell ref="I21:O21"/>
    <mergeCell ref="C22:D22"/>
    <mergeCell ref="I22:O22"/>
    <mergeCell ref="C23:D23"/>
    <mergeCell ref="I23:O23"/>
    <mergeCell ref="I24:O24"/>
    <mergeCell ref="I25:O25"/>
    <mergeCell ref="C26:D26"/>
    <mergeCell ref="I26:O26"/>
    <mergeCell ref="C27:D27"/>
    <mergeCell ref="I27:O27"/>
    <mergeCell ref="C28:D28"/>
    <mergeCell ref="I28:O28"/>
    <mergeCell ref="C29:D29"/>
    <mergeCell ref="I29:O29"/>
    <mergeCell ref="C30:D30"/>
    <mergeCell ref="I30:O30"/>
    <mergeCell ref="C31:D31"/>
    <mergeCell ref="I31:O31"/>
    <mergeCell ref="C32:D32"/>
    <mergeCell ref="I32:O32"/>
    <mergeCell ref="C33:D33"/>
    <mergeCell ref="I33:O33"/>
    <mergeCell ref="C34:D34"/>
    <mergeCell ref="I34:O34"/>
    <mergeCell ref="C35:D35"/>
    <mergeCell ref="I35:O35"/>
    <mergeCell ref="C36:D36"/>
    <mergeCell ref="I36:O36"/>
    <mergeCell ref="C37:D37"/>
    <mergeCell ref="I37:O37"/>
    <mergeCell ref="C38:D38"/>
    <mergeCell ref="I38:O38"/>
    <mergeCell ref="Q38:R38"/>
    <mergeCell ref="W38:AC38"/>
    <mergeCell ref="C39:D39"/>
    <mergeCell ref="I39:O39"/>
    <mergeCell ref="C40:D40"/>
    <mergeCell ref="I40:O40"/>
    <mergeCell ref="C41:D41"/>
    <mergeCell ref="I41:O41"/>
    <mergeCell ref="C42:D42"/>
    <mergeCell ref="I42:O42"/>
    <mergeCell ref="C43:D43"/>
    <mergeCell ref="I43:O43"/>
    <mergeCell ref="C44:D44"/>
    <mergeCell ref="I44:O44"/>
    <mergeCell ref="C45:D45"/>
    <mergeCell ref="I45:O45"/>
    <mergeCell ref="C46:D46"/>
    <mergeCell ref="I46:O46"/>
    <mergeCell ref="C47:D47"/>
    <mergeCell ref="I47:O47"/>
    <mergeCell ref="I48:O48"/>
    <mergeCell ref="I49:O49"/>
    <mergeCell ref="C50:D50"/>
    <mergeCell ref="I50:O50"/>
    <mergeCell ref="C51:D51"/>
    <mergeCell ref="I51:O51"/>
    <mergeCell ref="C52:D52"/>
    <mergeCell ref="I52:O52"/>
    <mergeCell ref="C53:D53"/>
    <mergeCell ref="I53:O53"/>
    <mergeCell ref="C54:D54"/>
    <mergeCell ref="I54:O54"/>
    <mergeCell ref="C55:D55"/>
    <mergeCell ref="I55:O55"/>
    <mergeCell ref="C56:D56"/>
    <mergeCell ref="I56:O56"/>
    <mergeCell ref="C57:D57"/>
    <mergeCell ref="I57:O57"/>
    <mergeCell ref="C58:D58"/>
    <mergeCell ref="I58:O58"/>
    <mergeCell ref="C59:D59"/>
    <mergeCell ref="I59:O59"/>
    <mergeCell ref="C60:D60"/>
    <mergeCell ref="I60:O60"/>
    <mergeCell ref="I61:O61"/>
    <mergeCell ref="I62:O62"/>
    <mergeCell ref="C63:D63"/>
    <mergeCell ref="I63:O63"/>
    <mergeCell ref="C64:D64"/>
    <mergeCell ref="I64:O64"/>
    <mergeCell ref="C65:D65"/>
    <mergeCell ref="I65:O65"/>
    <mergeCell ref="C66:D66"/>
    <mergeCell ref="I66:O66"/>
    <mergeCell ref="I67:O67"/>
    <mergeCell ref="I68:O68"/>
    <mergeCell ref="C69:D69"/>
    <mergeCell ref="I69:O69"/>
    <mergeCell ref="C70:D70"/>
    <mergeCell ref="I70:O70"/>
    <mergeCell ref="I71:O71"/>
    <mergeCell ref="I72:O72"/>
    <mergeCell ref="C73:D73"/>
    <mergeCell ref="I73:O73"/>
    <mergeCell ref="C74:D74"/>
    <mergeCell ref="I74:O74"/>
    <mergeCell ref="C75:D75"/>
    <mergeCell ref="I75:O75"/>
    <mergeCell ref="C76:D76"/>
    <mergeCell ref="I76:O76"/>
    <mergeCell ref="C77:D77"/>
    <mergeCell ref="I77:O77"/>
    <mergeCell ref="C78:D78"/>
    <mergeCell ref="I78:O78"/>
    <mergeCell ref="C79:D79"/>
    <mergeCell ref="I79:O79"/>
    <mergeCell ref="C80:D80"/>
    <mergeCell ref="I80:O80"/>
    <mergeCell ref="C81:D81"/>
    <mergeCell ref="I81:O81"/>
    <mergeCell ref="C82:D82"/>
    <mergeCell ref="I82:O82"/>
    <mergeCell ref="C83:D83"/>
    <mergeCell ref="I83:O83"/>
    <mergeCell ref="C84:D84"/>
    <mergeCell ref="I84:O84"/>
    <mergeCell ref="C85:D85"/>
    <mergeCell ref="I85:O85"/>
    <mergeCell ref="A86:O86"/>
    <mergeCell ref="A3:A10"/>
    <mergeCell ref="A11:A13"/>
    <mergeCell ref="A14:A23"/>
    <mergeCell ref="A24:A25"/>
    <mergeCell ref="A26:A27"/>
    <mergeCell ref="A28:A33"/>
    <mergeCell ref="A34:A41"/>
    <mergeCell ref="A42:A47"/>
    <mergeCell ref="A48:A53"/>
    <mergeCell ref="A54:A60"/>
    <mergeCell ref="A61:A66"/>
    <mergeCell ref="A67:A68"/>
    <mergeCell ref="A69:A72"/>
    <mergeCell ref="A73:A81"/>
    <mergeCell ref="A82:A85"/>
    <mergeCell ref="B9:B10"/>
    <mergeCell ref="B24:B25"/>
    <mergeCell ref="B48:B49"/>
    <mergeCell ref="B61:B62"/>
    <mergeCell ref="B67:B68"/>
    <mergeCell ref="B71:B72"/>
    <mergeCell ref="H9:H10"/>
    <mergeCell ref="H24:H25"/>
    <mergeCell ref="H48:H49"/>
    <mergeCell ref="H61:H62"/>
    <mergeCell ref="H67:H68"/>
    <mergeCell ref="C24:D25"/>
    <mergeCell ref="C48:D49"/>
    <mergeCell ref="C61:D62"/>
    <mergeCell ref="C67:D68"/>
    <mergeCell ref="C71:D72"/>
    <mergeCell ref="C9:D1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J16" sqref="J16"/>
    </sheetView>
  </sheetViews>
  <sheetFormatPr defaultColWidth="9" defaultRowHeight="14.25"/>
  <cols>
    <col min="1" max="1" width="7.21666666666667" style="3" customWidth="1"/>
    <col min="2" max="2" width="15.8833333333333" style="3" customWidth="1"/>
    <col min="3" max="3" width="15.8833333333333" style="1" customWidth="1"/>
    <col min="4" max="5" width="12.8833333333333" style="1" customWidth="1"/>
    <col min="6" max="6" width="11.1083333333333" style="1" customWidth="1"/>
    <col min="7" max="7" width="15.2166666666667" style="4" customWidth="1"/>
    <col min="8" max="8" width="62.75" style="1" customWidth="1"/>
    <col min="9" max="9" width="23.5583333333333" style="1" customWidth="1"/>
    <col min="10" max="10" width="18.5583333333333" style="1" customWidth="1"/>
    <col min="11" max="11" width="12" style="5" customWidth="1"/>
    <col min="12" max="12" width="7.55833333333333" style="1" customWidth="1"/>
    <col min="13" max="13" width="3.44166666666667" style="1" customWidth="1"/>
    <col min="14" max="16381" width="9" style="1"/>
  </cols>
  <sheetData>
    <row r="1" s="1" customFormat="1" ht="18.75" spans="1:9">
      <c r="A1" s="6" t="s">
        <v>325</v>
      </c>
      <c r="B1" s="6"/>
      <c r="C1" s="6"/>
      <c r="D1" s="6"/>
      <c r="E1" s="6"/>
      <c r="F1" s="6"/>
      <c r="G1" s="7"/>
      <c r="H1" s="6"/>
      <c r="I1" s="5"/>
    </row>
    <row r="2" s="2" customFormat="1" ht="18.75" spans="1:11">
      <c r="A2" s="8" t="s">
        <v>326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25"/>
      <c r="J2" s="26"/>
      <c r="K2" s="26"/>
    </row>
    <row r="3" s="1" customFormat="1" ht="17" customHeight="1" spans="1:12">
      <c r="A3" s="8" t="s">
        <v>327</v>
      </c>
      <c r="B3" s="11" t="s">
        <v>328</v>
      </c>
      <c r="C3" s="12" t="s">
        <v>329</v>
      </c>
      <c r="D3" s="13">
        <v>36</v>
      </c>
      <c r="E3" s="13">
        <v>35</v>
      </c>
      <c r="F3" s="14">
        <f>E3/D3</f>
        <v>0.972222222222222</v>
      </c>
      <c r="G3" s="15" t="s">
        <v>330</v>
      </c>
      <c r="H3" s="16" t="s">
        <v>331</v>
      </c>
      <c r="I3" s="27"/>
      <c r="J3" s="27"/>
      <c r="K3" s="28"/>
      <c r="L3" s="27"/>
    </row>
    <row r="4" s="1" customFormat="1" ht="17" customHeight="1" spans="1:12">
      <c r="A4" s="8"/>
      <c r="B4" s="11" t="s">
        <v>332</v>
      </c>
      <c r="C4" s="12" t="s">
        <v>333</v>
      </c>
      <c r="D4" s="13">
        <v>37</v>
      </c>
      <c r="E4" s="13">
        <v>34</v>
      </c>
      <c r="F4" s="17">
        <f>36/37</f>
        <v>0.972972972972973</v>
      </c>
      <c r="G4" s="15" t="s">
        <v>334</v>
      </c>
      <c r="H4" s="16" t="s">
        <v>335</v>
      </c>
      <c r="I4" s="27"/>
      <c r="J4" s="27"/>
      <c r="K4" s="28"/>
      <c r="L4" s="27"/>
    </row>
    <row r="5" s="1" customFormat="1" ht="17" customHeight="1" spans="1:12">
      <c r="A5" s="8"/>
      <c r="B5" s="11" t="s">
        <v>336</v>
      </c>
      <c r="C5" s="12" t="s">
        <v>337</v>
      </c>
      <c r="D5" s="13">
        <v>35</v>
      </c>
      <c r="E5" s="13">
        <v>34</v>
      </c>
      <c r="F5" s="14">
        <f>34/35</f>
        <v>0.971428571428571</v>
      </c>
      <c r="G5" s="15" t="s">
        <v>338</v>
      </c>
      <c r="H5" s="16" t="s">
        <v>339</v>
      </c>
      <c r="I5" s="27"/>
      <c r="J5" s="27"/>
      <c r="K5" s="28"/>
      <c r="L5" s="27"/>
    </row>
    <row r="6" s="1" customFormat="1" ht="17" customHeight="1" spans="1:12">
      <c r="A6" s="8"/>
      <c r="B6" s="11" t="s">
        <v>340</v>
      </c>
      <c r="C6" s="12" t="s">
        <v>341</v>
      </c>
      <c r="D6" s="13">
        <v>34</v>
      </c>
      <c r="E6" s="13">
        <v>28</v>
      </c>
      <c r="F6" s="17">
        <f>33/34</f>
        <v>0.970588235294118</v>
      </c>
      <c r="G6" s="15" t="s">
        <v>338</v>
      </c>
      <c r="H6" s="16" t="s">
        <v>342</v>
      </c>
      <c r="I6" s="27"/>
      <c r="J6" s="27"/>
      <c r="K6" s="28"/>
      <c r="L6" s="27"/>
    </row>
    <row r="7" s="1" customFormat="1" ht="17" customHeight="1" spans="1:12">
      <c r="A7" s="8"/>
      <c r="B7" s="11" t="s">
        <v>343</v>
      </c>
      <c r="C7" s="12" t="s">
        <v>344</v>
      </c>
      <c r="D7" s="13">
        <v>36</v>
      </c>
      <c r="E7" s="13">
        <v>31</v>
      </c>
      <c r="F7" s="14">
        <f>36/36</f>
        <v>1</v>
      </c>
      <c r="G7" s="15" t="s">
        <v>345</v>
      </c>
      <c r="H7" s="16" t="s">
        <v>346</v>
      </c>
      <c r="I7" s="27"/>
      <c r="J7" s="27"/>
      <c r="K7" s="28"/>
      <c r="L7" s="27"/>
    </row>
    <row r="8" s="1" customFormat="1" ht="17" customHeight="1" spans="1:12">
      <c r="A8" s="8"/>
      <c r="B8" s="11" t="s">
        <v>347</v>
      </c>
      <c r="C8" s="12" t="s">
        <v>348</v>
      </c>
      <c r="D8" s="13">
        <v>36</v>
      </c>
      <c r="E8" s="13">
        <v>34</v>
      </c>
      <c r="F8" s="14">
        <f>34/36</f>
        <v>0.944444444444444</v>
      </c>
      <c r="G8" s="15" t="s">
        <v>345</v>
      </c>
      <c r="H8" s="16" t="s">
        <v>349</v>
      </c>
      <c r="I8" s="27"/>
      <c r="J8" s="27"/>
      <c r="K8" s="28"/>
      <c r="L8" s="27"/>
    </row>
    <row r="9" s="1" customFormat="1" ht="17" customHeight="1" spans="1:12">
      <c r="A9" s="8"/>
      <c r="B9" s="11" t="s">
        <v>350</v>
      </c>
      <c r="C9" s="12" t="s">
        <v>351</v>
      </c>
      <c r="D9" s="13">
        <v>29</v>
      </c>
      <c r="E9" s="13">
        <v>29</v>
      </c>
      <c r="F9" s="14">
        <f>29/29</f>
        <v>1</v>
      </c>
      <c r="G9" s="15" t="s">
        <v>352</v>
      </c>
      <c r="H9" s="16"/>
      <c r="I9" s="27"/>
      <c r="J9" s="27"/>
      <c r="K9" s="28"/>
      <c r="L9" s="27"/>
    </row>
    <row r="10" s="1" customFormat="1" ht="17" customHeight="1" spans="1:12">
      <c r="A10" s="8"/>
      <c r="B10" s="11" t="s">
        <v>353</v>
      </c>
      <c r="C10" s="12" t="s">
        <v>354</v>
      </c>
      <c r="D10" s="13">
        <v>38</v>
      </c>
      <c r="E10" s="13">
        <v>37</v>
      </c>
      <c r="F10" s="14">
        <f>37/38</f>
        <v>0.973684210526316</v>
      </c>
      <c r="G10" s="15" t="s">
        <v>334</v>
      </c>
      <c r="H10" s="16" t="s">
        <v>355</v>
      </c>
      <c r="I10" s="27"/>
      <c r="J10" s="27"/>
      <c r="K10" s="28"/>
      <c r="L10" s="27"/>
    </row>
    <row r="11" s="1" customFormat="1" ht="17" customHeight="1" spans="1:12">
      <c r="A11" s="8"/>
      <c r="B11" s="11" t="s">
        <v>356</v>
      </c>
      <c r="C11" s="12" t="s">
        <v>357</v>
      </c>
      <c r="D11" s="13">
        <v>37</v>
      </c>
      <c r="E11" s="13">
        <v>37</v>
      </c>
      <c r="F11" s="14">
        <f>37/37</f>
        <v>1</v>
      </c>
      <c r="G11" s="15" t="s">
        <v>358</v>
      </c>
      <c r="H11" s="16"/>
      <c r="I11" s="27"/>
      <c r="J11" s="27"/>
      <c r="K11" s="28"/>
      <c r="L11" s="27"/>
    </row>
    <row r="12" s="1" customFormat="1" ht="17" customHeight="1" spans="1:12">
      <c r="A12" s="8"/>
      <c r="B12" s="11" t="s">
        <v>359</v>
      </c>
      <c r="C12" s="12" t="s">
        <v>360</v>
      </c>
      <c r="D12" s="13">
        <v>36</v>
      </c>
      <c r="E12" s="13">
        <v>32</v>
      </c>
      <c r="F12" s="17">
        <f>35/36</f>
        <v>0.972222222222222</v>
      </c>
      <c r="G12" s="15" t="s">
        <v>338</v>
      </c>
      <c r="H12" s="16" t="s">
        <v>361</v>
      </c>
      <c r="I12" s="27"/>
      <c r="J12" s="27"/>
      <c r="K12" s="28"/>
      <c r="L12" s="27"/>
    </row>
    <row r="13" s="1" customFormat="1" ht="17" customHeight="1" spans="1:12">
      <c r="A13" s="8"/>
      <c r="B13" s="11" t="s">
        <v>362</v>
      </c>
      <c r="C13" s="12" t="s">
        <v>363</v>
      </c>
      <c r="D13" s="13">
        <v>37</v>
      </c>
      <c r="E13" s="13">
        <v>37</v>
      </c>
      <c r="F13" s="14">
        <f>37/37</f>
        <v>1</v>
      </c>
      <c r="G13" s="15" t="s">
        <v>338</v>
      </c>
      <c r="H13" s="16"/>
      <c r="I13" s="27"/>
      <c r="J13" s="27"/>
      <c r="K13" s="28"/>
      <c r="L13" s="27"/>
    </row>
    <row r="14" s="1" customFormat="1" ht="17" customHeight="1" spans="1:12">
      <c r="A14" s="8"/>
      <c r="B14" s="11" t="s">
        <v>364</v>
      </c>
      <c r="C14" s="12" t="s">
        <v>365</v>
      </c>
      <c r="D14" s="13">
        <v>29</v>
      </c>
      <c r="E14" s="13">
        <v>29</v>
      </c>
      <c r="F14" s="14">
        <f>29/29</f>
        <v>1</v>
      </c>
      <c r="G14" s="15" t="s">
        <v>366</v>
      </c>
      <c r="H14" s="16"/>
      <c r="I14" s="27"/>
      <c r="J14" s="27"/>
      <c r="K14" s="28"/>
      <c r="L14" s="27"/>
    </row>
    <row r="15" s="1" customFormat="1" ht="17" customHeight="1" spans="1:12">
      <c r="A15" s="8"/>
      <c r="B15" s="11" t="s">
        <v>367</v>
      </c>
      <c r="C15" s="12" t="s">
        <v>368</v>
      </c>
      <c r="D15" s="13">
        <v>29</v>
      </c>
      <c r="E15" s="13">
        <v>24</v>
      </c>
      <c r="F15" s="14">
        <f>29/29</f>
        <v>1</v>
      </c>
      <c r="G15" s="15" t="s">
        <v>345</v>
      </c>
      <c r="H15" s="16" t="s">
        <v>346</v>
      </c>
      <c r="I15" s="27"/>
      <c r="J15" s="27"/>
      <c r="K15" s="28"/>
      <c r="L15" s="27"/>
    </row>
    <row r="16" s="1" customFormat="1" ht="17" customHeight="1" spans="1:12">
      <c r="A16" s="8" t="s">
        <v>369</v>
      </c>
      <c r="B16" s="18" t="s">
        <v>370</v>
      </c>
      <c r="C16" s="18" t="s">
        <v>371</v>
      </c>
      <c r="D16" s="13">
        <v>35</v>
      </c>
      <c r="E16" s="13">
        <v>31</v>
      </c>
      <c r="F16" s="17">
        <f>35/35</f>
        <v>1</v>
      </c>
      <c r="G16" s="15" t="s">
        <v>372</v>
      </c>
      <c r="H16" s="16" t="s">
        <v>373</v>
      </c>
      <c r="I16" s="27"/>
      <c r="J16" s="27"/>
      <c r="K16" s="28"/>
      <c r="L16" s="27"/>
    </row>
    <row r="17" s="1" customFormat="1" ht="17" customHeight="1" spans="1:12">
      <c r="A17" s="8"/>
      <c r="B17" s="18" t="s">
        <v>374</v>
      </c>
      <c r="C17" s="18" t="s">
        <v>375</v>
      </c>
      <c r="D17" s="13">
        <v>33</v>
      </c>
      <c r="E17" s="13">
        <v>33</v>
      </c>
      <c r="F17" s="14">
        <f t="shared" ref="F17:F32" si="0">D17/D17</f>
        <v>1</v>
      </c>
      <c r="G17" s="15" t="s">
        <v>376</v>
      </c>
      <c r="H17" s="16"/>
      <c r="I17" s="27"/>
      <c r="J17" s="27"/>
      <c r="K17" s="28"/>
      <c r="L17" s="27"/>
    </row>
    <row r="18" s="1" customFormat="1" ht="17" customHeight="1" spans="1:12">
      <c r="A18" s="8"/>
      <c r="B18" s="18" t="s">
        <v>377</v>
      </c>
      <c r="C18" s="18" t="s">
        <v>378</v>
      </c>
      <c r="D18" s="13">
        <v>33</v>
      </c>
      <c r="E18" s="13">
        <v>33</v>
      </c>
      <c r="F18" s="14">
        <f t="shared" si="0"/>
        <v>1</v>
      </c>
      <c r="G18" s="15" t="s">
        <v>379</v>
      </c>
      <c r="H18" s="16"/>
      <c r="I18" s="27"/>
      <c r="J18" s="27"/>
      <c r="K18" s="28"/>
      <c r="L18" s="27"/>
    </row>
    <row r="19" s="1" customFormat="1" ht="17" customHeight="1" spans="1:12">
      <c r="A19" s="8"/>
      <c r="B19" s="18" t="s">
        <v>380</v>
      </c>
      <c r="C19" s="18" t="s">
        <v>381</v>
      </c>
      <c r="D19" s="13">
        <v>34</v>
      </c>
      <c r="E19" s="13">
        <v>32</v>
      </c>
      <c r="F19" s="14">
        <f>E19/D19</f>
        <v>0.941176470588235</v>
      </c>
      <c r="G19" s="15" t="s">
        <v>382</v>
      </c>
      <c r="H19" s="16" t="s">
        <v>383</v>
      </c>
      <c r="I19" s="27"/>
      <c r="J19" s="27"/>
      <c r="K19" s="28"/>
      <c r="L19" s="27"/>
    </row>
    <row r="20" s="1" customFormat="1" ht="17" customHeight="1" spans="1:12">
      <c r="A20" s="8"/>
      <c r="B20" s="18" t="s">
        <v>384</v>
      </c>
      <c r="C20" s="18" t="s">
        <v>385</v>
      </c>
      <c r="D20" s="13">
        <v>33</v>
      </c>
      <c r="E20" s="13">
        <v>33</v>
      </c>
      <c r="F20" s="14">
        <f t="shared" si="0"/>
        <v>1</v>
      </c>
      <c r="G20" s="15" t="s">
        <v>330</v>
      </c>
      <c r="H20" s="16"/>
      <c r="I20" s="27"/>
      <c r="J20" s="27"/>
      <c r="K20" s="28"/>
      <c r="L20" s="27"/>
    </row>
    <row r="21" s="1" customFormat="1" ht="17" customHeight="1" spans="1:12">
      <c r="A21" s="8"/>
      <c r="B21" s="18" t="s">
        <v>386</v>
      </c>
      <c r="C21" s="18" t="s">
        <v>387</v>
      </c>
      <c r="D21" s="13">
        <v>30</v>
      </c>
      <c r="E21" s="13">
        <v>30</v>
      </c>
      <c r="F21" s="14">
        <f t="shared" si="0"/>
        <v>1</v>
      </c>
      <c r="G21" s="15" t="s">
        <v>334</v>
      </c>
      <c r="H21" s="16"/>
      <c r="I21" s="27"/>
      <c r="J21" s="27"/>
      <c r="K21" s="28"/>
      <c r="L21" s="27"/>
    </row>
    <row r="22" s="1" customFormat="1" ht="17" customHeight="1" spans="1:12">
      <c r="A22" s="8"/>
      <c r="B22" s="18" t="s">
        <v>388</v>
      </c>
      <c r="C22" s="18" t="s">
        <v>389</v>
      </c>
      <c r="D22" s="13">
        <v>33</v>
      </c>
      <c r="E22" s="13">
        <v>33</v>
      </c>
      <c r="F22" s="14">
        <f t="shared" si="0"/>
        <v>1</v>
      </c>
      <c r="G22" s="15" t="s">
        <v>390</v>
      </c>
      <c r="H22" s="16"/>
      <c r="I22" s="27"/>
      <c r="J22" s="27"/>
      <c r="K22" s="28"/>
      <c r="L22" s="27"/>
    </row>
    <row r="23" s="1" customFormat="1" ht="17" customHeight="1" spans="1:12">
      <c r="A23" s="8"/>
      <c r="B23" s="18" t="s">
        <v>391</v>
      </c>
      <c r="C23" s="18" t="s">
        <v>392</v>
      </c>
      <c r="D23" s="13">
        <v>31</v>
      </c>
      <c r="E23" s="13">
        <v>31</v>
      </c>
      <c r="F23" s="14">
        <f t="shared" si="0"/>
        <v>1</v>
      </c>
      <c r="G23" s="15" t="s">
        <v>393</v>
      </c>
      <c r="H23" s="16"/>
      <c r="I23" s="27"/>
      <c r="J23" s="27"/>
      <c r="K23" s="28"/>
      <c r="L23" s="27"/>
    </row>
    <row r="24" s="1" customFormat="1" ht="17" customHeight="1" spans="1:12">
      <c r="A24" s="19" t="s">
        <v>394</v>
      </c>
      <c r="B24" s="20" t="s">
        <v>395</v>
      </c>
      <c r="C24" s="21" t="s">
        <v>396</v>
      </c>
      <c r="D24" s="13">
        <v>38</v>
      </c>
      <c r="E24" s="13">
        <v>26</v>
      </c>
      <c r="F24" s="14">
        <f t="shared" si="0"/>
        <v>1</v>
      </c>
      <c r="G24" s="22" t="s">
        <v>397</v>
      </c>
      <c r="H24" s="16" t="s">
        <v>398</v>
      </c>
      <c r="I24" s="27"/>
      <c r="J24" s="27"/>
      <c r="K24" s="28"/>
      <c r="L24" s="27"/>
    </row>
    <row r="25" s="1" customFormat="1" ht="17" customHeight="1" spans="1:12">
      <c r="A25" s="23"/>
      <c r="B25" s="20" t="s">
        <v>399</v>
      </c>
      <c r="C25" s="21" t="s">
        <v>400</v>
      </c>
      <c r="D25" s="13">
        <v>30</v>
      </c>
      <c r="E25" s="13">
        <v>26</v>
      </c>
      <c r="F25" s="14">
        <f t="shared" si="0"/>
        <v>1</v>
      </c>
      <c r="G25" s="22" t="s">
        <v>401</v>
      </c>
      <c r="H25" s="16" t="s">
        <v>402</v>
      </c>
      <c r="I25" s="27"/>
      <c r="J25" s="27"/>
      <c r="K25" s="28"/>
      <c r="L25" s="27"/>
    </row>
    <row r="26" s="1" customFormat="1" ht="17" customHeight="1" spans="1:12">
      <c r="A26" s="23"/>
      <c r="B26" s="20" t="s">
        <v>403</v>
      </c>
      <c r="C26" s="21" t="s">
        <v>404</v>
      </c>
      <c r="D26" s="13">
        <v>29</v>
      </c>
      <c r="E26" s="13">
        <v>26</v>
      </c>
      <c r="F26" s="14">
        <f t="shared" si="0"/>
        <v>1</v>
      </c>
      <c r="G26" s="22" t="s">
        <v>401</v>
      </c>
      <c r="H26" s="16" t="s">
        <v>405</v>
      </c>
      <c r="I26" s="27"/>
      <c r="J26" s="27"/>
      <c r="K26" s="28"/>
      <c r="L26" s="27"/>
    </row>
    <row r="27" s="1" customFormat="1" ht="17" customHeight="1" spans="1:12">
      <c r="A27" s="23"/>
      <c r="B27" s="20" t="s">
        <v>406</v>
      </c>
      <c r="C27" s="21" t="s">
        <v>407</v>
      </c>
      <c r="D27" s="13">
        <v>31</v>
      </c>
      <c r="E27" s="13">
        <v>23</v>
      </c>
      <c r="F27" s="14">
        <f t="shared" si="0"/>
        <v>1</v>
      </c>
      <c r="G27" s="22" t="s">
        <v>408</v>
      </c>
      <c r="H27" s="16" t="s">
        <v>409</v>
      </c>
      <c r="I27" s="27"/>
      <c r="J27" s="27"/>
      <c r="K27" s="28"/>
      <c r="L27" s="27"/>
    </row>
    <row r="28" s="1" customFormat="1" ht="17" customHeight="1" spans="1:12">
      <c r="A28" s="23"/>
      <c r="B28" s="20" t="s">
        <v>410</v>
      </c>
      <c r="C28" s="21" t="s">
        <v>411</v>
      </c>
      <c r="D28" s="13">
        <v>30</v>
      </c>
      <c r="E28" s="13">
        <v>24</v>
      </c>
      <c r="F28" s="14">
        <f t="shared" si="0"/>
        <v>1</v>
      </c>
      <c r="G28" s="22" t="s">
        <v>412</v>
      </c>
      <c r="H28" s="16" t="s">
        <v>413</v>
      </c>
      <c r="I28" s="27"/>
      <c r="J28" s="27"/>
      <c r="K28" s="28"/>
      <c r="L28" s="27"/>
    </row>
    <row r="29" s="1" customFormat="1" ht="17" customHeight="1" spans="1:12">
      <c r="A29" s="23"/>
      <c r="B29" s="20" t="s">
        <v>414</v>
      </c>
      <c r="C29" s="21" t="s">
        <v>415</v>
      </c>
      <c r="D29" s="13">
        <v>30</v>
      </c>
      <c r="E29" s="13">
        <v>29</v>
      </c>
      <c r="F29" s="14">
        <f t="shared" si="0"/>
        <v>1</v>
      </c>
      <c r="G29" s="22" t="s">
        <v>416</v>
      </c>
      <c r="H29" s="16" t="s">
        <v>417</v>
      </c>
      <c r="I29" s="27"/>
      <c r="J29" s="27"/>
      <c r="K29" s="28"/>
      <c r="L29" s="27"/>
    </row>
    <row r="30" s="1" customFormat="1" ht="17" customHeight="1" spans="1:12">
      <c r="A30" s="23"/>
      <c r="B30" s="20" t="s">
        <v>418</v>
      </c>
      <c r="C30" s="21" t="s">
        <v>419</v>
      </c>
      <c r="D30" s="13">
        <v>30</v>
      </c>
      <c r="E30" s="13">
        <v>25</v>
      </c>
      <c r="F30" s="14">
        <f t="shared" si="0"/>
        <v>1</v>
      </c>
      <c r="G30" s="22" t="s">
        <v>416</v>
      </c>
      <c r="H30" s="16" t="s">
        <v>420</v>
      </c>
      <c r="I30" s="27"/>
      <c r="J30" s="27"/>
      <c r="K30" s="28"/>
      <c r="L30" s="27"/>
    </row>
    <row r="31" s="1" customFormat="1" ht="17" customHeight="1" spans="1:12">
      <c r="A31" s="23"/>
      <c r="B31" s="20" t="s">
        <v>421</v>
      </c>
      <c r="C31" s="21" t="s">
        <v>422</v>
      </c>
      <c r="D31" s="13">
        <v>29</v>
      </c>
      <c r="E31" s="13">
        <v>26</v>
      </c>
      <c r="F31" s="14">
        <f t="shared" si="0"/>
        <v>1</v>
      </c>
      <c r="G31" s="22" t="s">
        <v>423</v>
      </c>
      <c r="H31" s="16" t="s">
        <v>405</v>
      </c>
      <c r="I31" s="27"/>
      <c r="J31" s="27"/>
      <c r="K31" s="28"/>
      <c r="L31" s="27"/>
    </row>
    <row r="32" s="1" customFormat="1" ht="17" customHeight="1" spans="1:12">
      <c r="A32" s="24"/>
      <c r="B32" s="20" t="s">
        <v>424</v>
      </c>
      <c r="C32" s="21" t="s">
        <v>425</v>
      </c>
      <c r="D32" s="13">
        <v>30</v>
      </c>
      <c r="E32" s="13">
        <v>27</v>
      </c>
      <c r="F32" s="14">
        <f t="shared" si="0"/>
        <v>1</v>
      </c>
      <c r="G32" s="22" t="s">
        <v>423</v>
      </c>
      <c r="H32" s="16" t="s">
        <v>405</v>
      </c>
      <c r="I32" s="27"/>
      <c r="J32" s="27"/>
      <c r="K32" s="28"/>
      <c r="L32" s="27"/>
    </row>
  </sheetData>
  <mergeCells count="4">
    <mergeCell ref="A1:H1"/>
    <mergeCell ref="A3:A15"/>
    <mergeCell ref="A16:A23"/>
    <mergeCell ref="A24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石湖</vt:lpstr>
      <vt:lpstr>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shiyiwen</dc:creator>
  <cp:lastModifiedBy>祖丽皮亚</cp:lastModifiedBy>
  <dcterms:created xsi:type="dcterms:W3CDTF">2021-05-27T08:12:00Z</dcterms:created>
  <dcterms:modified xsi:type="dcterms:W3CDTF">2021-05-31T05:51:22Z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92A1164660FC376FB1FBB2608EC8D986</vt:lpwstr>
  </property>
  <property fmtid="{D5CDD505-2E9C-101B-9397-08002B2CF9AE}" pid="3" name="KSOProductBuildVer">
    <vt:lpwstr>2052-11.1.0.10495</vt:lpwstr>
  </property>
</Properties>
</file>