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湖" sheetId="1" r:id="rId1"/>
    <sheet name="江枫" sheetId="2" r:id="rId2"/>
  </sheets>
  <calcPr calcId="144525"/>
</workbook>
</file>

<file path=xl/sharedStrings.xml><?xml version="1.0" encoding="utf-8"?>
<sst xmlns="http://schemas.openxmlformats.org/spreadsheetml/2006/main" count="445" uniqueCount="414">
  <si>
    <t>2020级新生上学期第 14 周新生晚自习情况汇总                                     2021年 6 月 5 日</t>
  </si>
  <si>
    <t>学院</t>
  </si>
  <si>
    <t>晚自习教室</t>
  </si>
  <si>
    <t>行政班名称</t>
  </si>
  <si>
    <t>应到人数</t>
  </si>
  <si>
    <t>实到人数</t>
  </si>
  <si>
    <t>出勤率</t>
  </si>
  <si>
    <t>检查时间</t>
  </si>
  <si>
    <t>班长签字</t>
  </si>
  <si>
    <t>情况说明</t>
  </si>
  <si>
    <t>数学学院</t>
  </si>
  <si>
    <t>石7-201</t>
  </si>
  <si>
    <t>数学2011</t>
  </si>
  <si>
    <t>一：19:33</t>
  </si>
  <si>
    <t>舞蹈团：19200115107</t>
  </si>
  <si>
    <t>石7-204</t>
  </si>
  <si>
    <t>数学2012</t>
  </si>
  <si>
    <t>一：19:34</t>
  </si>
  <si>
    <t>病假（无假条）：16，01</t>
  </si>
  <si>
    <t>石7-205</t>
  </si>
  <si>
    <t>数学2013</t>
  </si>
  <si>
    <t>一：19:40</t>
  </si>
  <si>
    <t>跆拳道：08  田径队：19，07，02</t>
  </si>
  <si>
    <t>石7-107</t>
  </si>
  <si>
    <t>数学2014</t>
  </si>
  <si>
    <t>日：19:51</t>
  </si>
  <si>
    <t>国旗队：27</t>
  </si>
  <si>
    <t>石7-206</t>
  </si>
  <si>
    <t>信计2011</t>
  </si>
  <si>
    <t>三：19:34</t>
  </si>
  <si>
    <t>选修课：17，19，21，22，23，25，26，27，28，29，32，33，36  毕业晚会：13  事假：10，19200402108（无假条）  缺勤：03，04，06，11，18，35</t>
  </si>
  <si>
    <t>石7-207</t>
  </si>
  <si>
    <t>信计2012</t>
  </si>
  <si>
    <t>三：19:28</t>
  </si>
  <si>
    <t>选修课：13，16，20，21，22，23，24，25，26，27，30，31  缺勤：11，17，33，36</t>
  </si>
  <si>
    <t>石7-310</t>
  </si>
  <si>
    <t>统计20</t>
  </si>
  <si>
    <t>一：19:56</t>
  </si>
  <si>
    <t>足球队：12  缺勤：20</t>
  </si>
  <si>
    <t>病假：19200116221，33  无人驾驶预选赛（无假条）：35  足球队：10</t>
  </si>
  <si>
    <t>物理学院</t>
  </si>
  <si>
    <t>石7-407</t>
  </si>
  <si>
    <t>物理2011</t>
  </si>
  <si>
    <t>日：19:53</t>
  </si>
  <si>
    <t>女子足球：19200115204  缺勤：40，12</t>
  </si>
  <si>
    <t>石7-408</t>
  </si>
  <si>
    <t>应物2011</t>
  </si>
  <si>
    <t>日：20:00</t>
  </si>
  <si>
    <t>足球队：22，19200112134  排球比赛（无假条）：35</t>
  </si>
  <si>
    <t>石7-410</t>
  </si>
  <si>
    <t>应物2012</t>
  </si>
  <si>
    <t>日：19:57</t>
  </si>
  <si>
    <t>舞蹈团：03  病假：29  缺勤：02</t>
  </si>
  <si>
    <t>电子学院</t>
  </si>
  <si>
    <t>石7-301</t>
  </si>
  <si>
    <t>电气2011</t>
  </si>
  <si>
    <t>日：20:21</t>
  </si>
  <si>
    <t>石7-302</t>
  </si>
  <si>
    <t>电气2012</t>
  </si>
  <si>
    <t>日：20:19</t>
  </si>
  <si>
    <t>事假：20  健美操：07，24  国旗队：29</t>
  </si>
  <si>
    <t>石7-303</t>
  </si>
  <si>
    <t>电子2011</t>
  </si>
  <si>
    <t>一：19:50</t>
  </si>
  <si>
    <t>一帮一：07，26</t>
  </si>
  <si>
    <t>石7-304</t>
  </si>
  <si>
    <t>电子2012</t>
  </si>
  <si>
    <t>一：19:49</t>
  </si>
  <si>
    <t>一帮一：01，03，13，25，28  足球队：10</t>
  </si>
  <si>
    <t>石7-305</t>
  </si>
  <si>
    <t>计算机2011</t>
  </si>
  <si>
    <t>一：19:54</t>
  </si>
  <si>
    <t>一帮一：08  缺勤：23</t>
  </si>
  <si>
    <t>石7-306</t>
  </si>
  <si>
    <t>建筑智能2011</t>
  </si>
  <si>
    <t>一：19:52</t>
  </si>
  <si>
    <t>国旗队：19，36  缺勤:23</t>
  </si>
  <si>
    <t>石7-307</t>
  </si>
  <si>
    <t>建筑智能2012</t>
  </si>
  <si>
    <t>一：19:55</t>
  </si>
  <si>
    <t>一帮一：02，05，20</t>
  </si>
  <si>
    <t>石7-401</t>
  </si>
  <si>
    <t>计算机2012</t>
  </si>
  <si>
    <t>日：20:02</t>
  </si>
  <si>
    <t>ACM集训：10，19200124214  缺勤：19，19200130224  病假（无假条）：29</t>
  </si>
  <si>
    <t>石7-402</t>
  </si>
  <si>
    <t>通信2011</t>
  </si>
  <si>
    <t>日：20:05</t>
  </si>
  <si>
    <t>校学生开会（无假条）：34，22  舞龙：14</t>
  </si>
  <si>
    <t>石7-403</t>
  </si>
  <si>
    <t>通信2012</t>
  </si>
  <si>
    <t>日：19:59</t>
  </si>
  <si>
    <t>事假：02</t>
  </si>
  <si>
    <t>音乐学院</t>
  </si>
  <si>
    <t>石7-405</t>
  </si>
  <si>
    <t>音师20</t>
  </si>
  <si>
    <t>二：19:41</t>
  </si>
  <si>
    <t>院合唱排练：20，23，06，08，11，13，14，15，19，28，32，31，27，34  紫金合唱团：01，09，21，22，25，26，29，30，33</t>
  </si>
  <si>
    <t>院合唱排练：05，15，17，21，03，06，10，11，13，20，32，34，23，26，27，28，29，33  紫金合唱团：02，16，24，30，31</t>
  </si>
  <si>
    <t>材料科学与工程学院</t>
  </si>
  <si>
    <t>石7-202</t>
  </si>
  <si>
    <t>功能材料2011</t>
  </si>
  <si>
    <t>日：19:49</t>
  </si>
  <si>
    <t>合唱团：19</t>
  </si>
  <si>
    <t>石7-203</t>
  </si>
  <si>
    <t>功能材料2012</t>
  </si>
  <si>
    <t>一：19:37</t>
  </si>
  <si>
    <t>一帮一：19，32,  缺勤：27</t>
  </si>
  <si>
    <t>地测学院</t>
  </si>
  <si>
    <t>石C4-104</t>
  </si>
  <si>
    <t>地信2012</t>
  </si>
  <si>
    <t>一：20:00</t>
  </si>
  <si>
    <t>健美操：23  田径队：23，35  毕业晚会：16，18  新疆学生补习：36  缺勤：27，33，34</t>
  </si>
  <si>
    <t>石C4-205</t>
  </si>
  <si>
    <t>人文地理2011</t>
  </si>
  <si>
    <t>一：20:07</t>
  </si>
  <si>
    <t>毕业晚会：13，21，30，14  病假：10</t>
  </si>
  <si>
    <t>石C4-207</t>
  </si>
  <si>
    <t>人文地理2012</t>
  </si>
  <si>
    <t>一：20:10</t>
  </si>
  <si>
    <t>国旗队：04  毕业晚会：05，22，15</t>
  </si>
  <si>
    <t>石C6-106</t>
  </si>
  <si>
    <t>测绘2011</t>
  </si>
  <si>
    <t>日：19:04</t>
  </si>
  <si>
    <t>篮球比赛：26，17  毕业晚会：34，15，27，39  志愿者：23  缺勤：35，20  事假：18</t>
  </si>
  <si>
    <t>石C6-107</t>
  </si>
  <si>
    <t>测绘2012</t>
  </si>
  <si>
    <t>日：18:56</t>
  </si>
  <si>
    <t>毕业晚会：18，16，22，23，09，27，03  国旗队：37  篮球队：21  缺勤：07，20，24</t>
  </si>
  <si>
    <t>石C6-108</t>
  </si>
  <si>
    <t>地信2011</t>
  </si>
  <si>
    <t>日：19:10</t>
  </si>
  <si>
    <t>毕业晚会：28，13，34，26，33  国旗队：36  志愿者：33  篮球比赛：06</t>
  </si>
  <si>
    <t>环境学院</t>
  </si>
  <si>
    <t>石C4-107</t>
  </si>
  <si>
    <t>环境类2011</t>
  </si>
  <si>
    <t>一：19:43</t>
  </si>
  <si>
    <t>跆拳道：09，10  舞蹈团：16  田径队：20</t>
  </si>
  <si>
    <t>石C4-108</t>
  </si>
  <si>
    <t>环境类2012</t>
  </si>
  <si>
    <t>一：19:51</t>
  </si>
  <si>
    <t>篮球队：30  病假：35，10，08  缺勤：34</t>
  </si>
  <si>
    <t>石C4-109</t>
  </si>
  <si>
    <t>环境类2013</t>
  </si>
  <si>
    <t>一：19:45</t>
  </si>
  <si>
    <t>足球队：05</t>
  </si>
  <si>
    <t>石C4-304</t>
  </si>
  <si>
    <t>环境类2014</t>
  </si>
  <si>
    <t>二：19:15</t>
  </si>
  <si>
    <t>舞龙：15  篮球队：36</t>
  </si>
  <si>
    <t>石C6-109</t>
  </si>
  <si>
    <t>给排2011</t>
  </si>
  <si>
    <t>日：18:54</t>
  </si>
  <si>
    <t>篮球赛：19</t>
  </si>
  <si>
    <t>石C4-106</t>
  </si>
  <si>
    <t>给排2012</t>
  </si>
  <si>
    <t>一：19:57</t>
  </si>
  <si>
    <t>ACM集训：17  缺勤：15，172020214211</t>
  </si>
  <si>
    <t>石C4-110</t>
  </si>
  <si>
    <t>建筑能源2011</t>
  </si>
  <si>
    <t>一：19:47</t>
  </si>
  <si>
    <t>石C4-203</t>
  </si>
  <si>
    <t>建筑能源2012</t>
  </si>
  <si>
    <t>一：20:05</t>
  </si>
  <si>
    <t>事假：15  缺勤：24</t>
  </si>
  <si>
    <t>商学院</t>
  </si>
  <si>
    <t>石C4-301</t>
  </si>
  <si>
    <t>旅游2011</t>
  </si>
  <si>
    <t>二：19:16</t>
  </si>
  <si>
    <t>篮球队：05  病假：13  啦啦操：15，32，33，34  新疆学生补习：29，26  毕业晚会：23</t>
  </si>
  <si>
    <t>石C4-302</t>
  </si>
  <si>
    <t>旅游2012</t>
  </si>
  <si>
    <t>二：19:12</t>
  </si>
  <si>
    <t>病假：27  新疆学生补习：29  足球队：25  毕业晚会：05</t>
  </si>
  <si>
    <t>石C4-303</t>
  </si>
  <si>
    <t>物流2011</t>
  </si>
  <si>
    <t>日：19:42</t>
  </si>
  <si>
    <t>新疆学生补习：27，19200407125</t>
  </si>
  <si>
    <t>石C4-305</t>
  </si>
  <si>
    <t>物流2012</t>
  </si>
  <si>
    <t>日：19:44</t>
  </si>
  <si>
    <t>舞龙：32  舞蹈团：08</t>
  </si>
  <si>
    <t>石C6-211</t>
  </si>
  <si>
    <t>人力2011</t>
  </si>
  <si>
    <t>日：19:52</t>
  </si>
  <si>
    <t>新疆学生补习：28  病假：32</t>
  </si>
  <si>
    <t>石C6-212</t>
  </si>
  <si>
    <t>人力2012</t>
  </si>
  <si>
    <t>日：19:17</t>
  </si>
  <si>
    <t>事假（无假条）：21  新疆学生补习：29  足球队：35</t>
  </si>
  <si>
    <t>外国语学院</t>
  </si>
  <si>
    <t>石C4-401</t>
  </si>
  <si>
    <t>英师20</t>
  </si>
  <si>
    <t>日：19:48</t>
  </si>
  <si>
    <t>舞蹈团：02  合唱团：23，34</t>
  </si>
  <si>
    <t>石C4-403</t>
  </si>
  <si>
    <t>英语2011</t>
  </si>
  <si>
    <t>日：19:50</t>
  </si>
  <si>
    <t>舞蹈团：03，25  病假：19200120132  缺勤：35，36</t>
  </si>
  <si>
    <t>石C4-405</t>
  </si>
  <si>
    <t>英语2012</t>
  </si>
  <si>
    <t>病假：03  事假：34</t>
  </si>
  <si>
    <t>石C4-407</t>
  </si>
  <si>
    <t>日语2011</t>
  </si>
  <si>
    <t>日：19:55</t>
  </si>
  <si>
    <t>毕业晚会：16</t>
  </si>
  <si>
    <t>石C4-409</t>
  </si>
  <si>
    <t>日语2012</t>
  </si>
  <si>
    <t>日：19:56</t>
  </si>
  <si>
    <t>舞蹈团：06</t>
  </si>
  <si>
    <t>文学院</t>
  </si>
  <si>
    <t>石C6-201</t>
  </si>
  <si>
    <t>广电2011</t>
  </si>
  <si>
    <t>合唱团：17，27  舞蹈团：31  朗诵比赛：33，35  病假：08  事假：18</t>
  </si>
  <si>
    <t>石C6-203</t>
  </si>
  <si>
    <t>广电2012</t>
  </si>
  <si>
    <t>新疆学生补习：30，31  朗诵比赛：19，36  事假：07，12</t>
  </si>
  <si>
    <t>石C6-204</t>
  </si>
  <si>
    <t>汉师2011</t>
  </si>
  <si>
    <t>日：19:38</t>
  </si>
  <si>
    <t>病假：06  事假：07，08，09</t>
  </si>
  <si>
    <t>石C6-205</t>
  </si>
  <si>
    <t>汉师2012</t>
  </si>
  <si>
    <t>日：19:47</t>
  </si>
  <si>
    <t>朗诵比赛：38，39  事假：06，34，35，36</t>
  </si>
  <si>
    <t>石C6-206</t>
  </si>
  <si>
    <t>汉语2011</t>
  </si>
  <si>
    <t>日：19:35</t>
  </si>
  <si>
    <t>朗诵比赛：37  足球队：07  合唱团：16  病假：24</t>
  </si>
  <si>
    <t>石C6-207</t>
  </si>
  <si>
    <t>汉语2012</t>
  </si>
  <si>
    <t>足球队：37  健美操：12</t>
  </si>
  <si>
    <t>石C6-209</t>
  </si>
  <si>
    <t>汉语国际2011</t>
  </si>
  <si>
    <t>事假：07，23  病假：21</t>
  </si>
  <si>
    <t>社会发展与公共管理学院</t>
  </si>
  <si>
    <t>石C6-208</t>
  </si>
  <si>
    <t>史师20</t>
  </si>
  <si>
    <t>日：19:25</t>
  </si>
  <si>
    <t>病假：03  事假：32</t>
  </si>
  <si>
    <t>石C6-210</t>
  </si>
  <si>
    <t>社工2011</t>
  </si>
  <si>
    <t>日：19:20</t>
  </si>
  <si>
    <t>合唱团：12，13  舞龙：28  毕业晚会：27  事假（无假条）：29</t>
  </si>
  <si>
    <t>石C6-301</t>
  </si>
  <si>
    <t>社保2011</t>
  </si>
  <si>
    <t>一：19:23</t>
  </si>
  <si>
    <t>毕业晚会：26  新疆学生补习：27  舞龙：28  一帮一：03，23  缺勤：32</t>
  </si>
  <si>
    <t>石C6-302</t>
  </si>
  <si>
    <t>社保2012</t>
  </si>
  <si>
    <t>一：19:27</t>
  </si>
  <si>
    <t>舞蹈团：06  啦啦操：10  合唱团：14  一帮一：12，19，36，172110311204，27</t>
  </si>
  <si>
    <t>石C6-309</t>
  </si>
  <si>
    <t>社工2012</t>
  </si>
  <si>
    <t>一：19:05</t>
  </si>
  <si>
    <t>合唱团：05  一帮一：07</t>
  </si>
  <si>
    <t>马克思主义学院</t>
  </si>
  <si>
    <t>石C6-304</t>
  </si>
  <si>
    <t>政师20</t>
  </si>
  <si>
    <t>一：19:30</t>
  </si>
  <si>
    <t>国旗队：02，31，26  舞蹈团：25</t>
  </si>
  <si>
    <t>毕业晚会：07</t>
  </si>
  <si>
    <t>教育学院</t>
  </si>
  <si>
    <t>石C6-303</t>
  </si>
  <si>
    <t>心理2011</t>
  </si>
  <si>
    <t>一：19:17</t>
  </si>
  <si>
    <t>合唱团：02  事假（无假条）：29  合唱团：17  舞龙：34  足球队：19200602101</t>
  </si>
  <si>
    <t>石C6-305</t>
  </si>
  <si>
    <t>心理2012</t>
  </si>
  <si>
    <t>一：19:13</t>
  </si>
  <si>
    <t>足球队：24，19200140216，03  足球比赛：33，34，35，36</t>
  </si>
  <si>
    <t>石C6-306</t>
  </si>
  <si>
    <t>学前师范20</t>
  </si>
  <si>
    <t>一：19:32</t>
  </si>
  <si>
    <t>舞龙：01  国旗队：14  舞蹈团：22</t>
  </si>
  <si>
    <t>化学与生命科学学院</t>
  </si>
  <si>
    <t>石C6-307</t>
  </si>
  <si>
    <t>材化2011</t>
  </si>
  <si>
    <t>日：19:12</t>
  </si>
  <si>
    <t>病假：32  事假：33  跆拳道：01  舞龙：08  篮球队：17</t>
  </si>
  <si>
    <t>石C6-308</t>
  </si>
  <si>
    <t>材化2012</t>
  </si>
  <si>
    <t>足球队：07  病假：11  一帮一：14，19，25  舞龙：35</t>
  </si>
  <si>
    <t>石C6-310</t>
  </si>
  <si>
    <t>化学2011</t>
  </si>
  <si>
    <t>一：19:38</t>
  </si>
  <si>
    <t>石C6-311</t>
  </si>
  <si>
    <t>生技2011</t>
  </si>
  <si>
    <t>一：19:07</t>
  </si>
  <si>
    <t>舞龙：05，31，35  篮球队：25</t>
  </si>
  <si>
    <t>石C6-312</t>
  </si>
  <si>
    <t>生技2012</t>
  </si>
  <si>
    <t>舞龙：11，14，19，20，23，24，25，32  国旗队：29  舞蹈团：33，35</t>
  </si>
  <si>
    <t>石C6-402</t>
  </si>
  <si>
    <t>生物工程2012</t>
  </si>
  <si>
    <t>一：19:48</t>
  </si>
  <si>
    <t>石C6-404</t>
  </si>
  <si>
    <t>应化2011</t>
  </si>
  <si>
    <t>一：19:46</t>
  </si>
  <si>
    <t>舞龙：18</t>
  </si>
  <si>
    <t>石C6-406</t>
  </si>
  <si>
    <t>应化2012</t>
  </si>
  <si>
    <t>舞龙：35  病假：08</t>
  </si>
  <si>
    <t>石C6-412</t>
  </si>
  <si>
    <t>生物工程2011</t>
  </si>
  <si>
    <t>一：19:42</t>
  </si>
  <si>
    <t>舞龙：31  啦啦操：36  文艺晚会（无假条）：20</t>
  </si>
  <si>
    <t>国际教育学院</t>
  </si>
  <si>
    <t>石C6-105</t>
  </si>
  <si>
    <t>土木国际2011</t>
  </si>
  <si>
    <t>三：19:19</t>
  </si>
  <si>
    <t xml:space="preserve">选修课：01，05，37  病假：14，31（无假条），38（无假条）  事假：16，24  田径队：34  </t>
  </si>
  <si>
    <t>石C6-408</t>
  </si>
  <si>
    <t>工管国际2011</t>
  </si>
  <si>
    <t>二：19:02</t>
  </si>
  <si>
    <t>足球队：08  跆拳道：27  舞龙：40</t>
  </si>
  <si>
    <t>石C6-410</t>
  </si>
  <si>
    <t>机械国际2011</t>
  </si>
  <si>
    <t>三：19:11</t>
  </si>
  <si>
    <t>事假：11  毕业晚会：04  国旗队：18  病假：24</t>
  </si>
  <si>
    <t>石C6-411</t>
  </si>
  <si>
    <t>物流国际2011</t>
  </si>
  <si>
    <t>三：19:14</t>
  </si>
  <si>
    <t>舞蹈团：01  病假：10  跆拳道：35  选修课：06，15  毕业晚会：12，13  缺勤：02，32</t>
  </si>
  <si>
    <t>2020级新生下学期第十四周新生晚自习情况汇总（江枫）           2021年6月5日</t>
  </si>
  <si>
    <t>院系</t>
  </si>
  <si>
    <t>土木</t>
  </si>
  <si>
    <t>江2-303</t>
  </si>
  <si>
    <t>土木2011</t>
  </si>
  <si>
    <t>四：19：19</t>
  </si>
  <si>
    <t>江2-304</t>
  </si>
  <si>
    <t>土木2012</t>
  </si>
  <si>
    <t>四：19：30</t>
  </si>
  <si>
    <t xml:space="preserve">一帮一：22、24  </t>
  </si>
  <si>
    <t>江2-305</t>
  </si>
  <si>
    <t>土木2013</t>
  </si>
  <si>
    <t>四：19：33</t>
  </si>
  <si>
    <t>一帮一：08、15、23、26、30、33、34</t>
  </si>
  <si>
    <t>江2-307</t>
  </si>
  <si>
    <t>土木2014</t>
  </si>
  <si>
    <t>一帮一：26</t>
  </si>
  <si>
    <t>江2-308</t>
  </si>
  <si>
    <t>力学2011</t>
  </si>
  <si>
    <t>四：19：34</t>
  </si>
  <si>
    <t>江2-310</t>
  </si>
  <si>
    <t>力学2012</t>
  </si>
  <si>
    <t>江2-318</t>
  </si>
  <si>
    <t>材料2011</t>
  </si>
  <si>
    <t>四：19：36</t>
  </si>
  <si>
    <t>一帮一：17、20</t>
  </si>
  <si>
    <t>江2-403</t>
  </si>
  <si>
    <t>交通2011</t>
  </si>
  <si>
    <t>江2-404</t>
  </si>
  <si>
    <t>交通2012</t>
  </si>
  <si>
    <t>四：19：31</t>
  </si>
  <si>
    <t>江2-405</t>
  </si>
  <si>
    <t>工管2011</t>
  </si>
  <si>
    <t>缺勤：23</t>
  </si>
  <si>
    <t>江2-407</t>
  </si>
  <si>
    <t>工管2012</t>
  </si>
  <si>
    <t>江2-408</t>
  </si>
  <si>
    <t>土木D2011</t>
  </si>
  <si>
    <t>江2-410</t>
  </si>
  <si>
    <t>材料2012</t>
  </si>
  <si>
    <t>建筑</t>
  </si>
  <si>
    <t>江1-202</t>
  </si>
  <si>
    <t>建筑2011</t>
  </si>
  <si>
    <t>四：19：25</t>
  </si>
  <si>
    <t xml:space="preserve">健美操队：12、14 </t>
  </si>
  <si>
    <t>江1-203</t>
  </si>
  <si>
    <t>建筑2012</t>
  </si>
  <si>
    <t>四：19：26</t>
  </si>
  <si>
    <t>江1-204</t>
  </si>
  <si>
    <t>建筑2013</t>
  </si>
  <si>
    <t>四：19：27</t>
  </si>
  <si>
    <t>江1-205</t>
  </si>
  <si>
    <t>城规2011</t>
  </si>
  <si>
    <t>四：19：28</t>
  </si>
  <si>
    <t>缺勤：25</t>
  </si>
  <si>
    <t>江1-206</t>
  </si>
  <si>
    <t>城规2012</t>
  </si>
  <si>
    <t>四：19：29</t>
  </si>
  <si>
    <t>江1-207</t>
  </si>
  <si>
    <t>城规2013</t>
  </si>
  <si>
    <t>四：19：20</t>
  </si>
  <si>
    <t>江3-405</t>
  </si>
  <si>
    <t>园林2011</t>
  </si>
  <si>
    <t>江3-406</t>
  </si>
  <si>
    <t>园林2012</t>
  </si>
  <si>
    <t>四：19：39</t>
  </si>
  <si>
    <t>艺术</t>
  </si>
  <si>
    <t>江艺楼219</t>
  </si>
  <si>
    <t>美术2011</t>
  </si>
  <si>
    <t>四：19：22</t>
  </si>
  <si>
    <t>江艺楼222</t>
  </si>
  <si>
    <t>美师2011</t>
  </si>
  <si>
    <t>江艺楼401</t>
  </si>
  <si>
    <t>视传2011</t>
  </si>
  <si>
    <t>一帮一：10</t>
  </si>
  <si>
    <t>江艺楼402</t>
  </si>
  <si>
    <t>视传2012</t>
  </si>
  <si>
    <t>江艺楼403</t>
  </si>
  <si>
    <t>数媒2011</t>
  </si>
  <si>
    <t xml:space="preserve">一帮一：27 </t>
  </si>
  <si>
    <t>江艺楼404</t>
  </si>
  <si>
    <t>数媒2012</t>
  </si>
  <si>
    <t>一帮一：15、21、27</t>
  </si>
  <si>
    <t>江艺楼405</t>
  </si>
  <si>
    <t>动画2011</t>
  </si>
  <si>
    <t>江4-408</t>
  </si>
  <si>
    <t>环设2011</t>
  </si>
  <si>
    <t>缺勤：18、23</t>
  </si>
  <si>
    <t>江4-410</t>
  </si>
  <si>
    <t>环设2012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</si>
</sst>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[$-409]yyyy/m/d\ h:mm\ AM/PM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rgb="FF000000"/>
      <name val="等线"/>
      <charset val="134"/>
    </font>
    <font>
      <b/>
      <sz val="11"/>
      <color rgb="FF000000"/>
      <name val="等线"/>
      <charset val="134"/>
    </font>
    <font>
      <sz val="11"/>
      <color theme="0"/>
      <name val="等线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3"/>
      <color rgb="FF000000"/>
      <name val="宋体"/>
      <charset val="134"/>
    </font>
    <font>
      <b/>
      <sz val="13"/>
      <color rgb="FF000000"/>
      <name val="宋体"/>
      <charset val="134"/>
    </font>
    <font>
      <sz val="11"/>
      <name val="等线"/>
      <charset val="134"/>
    </font>
    <font>
      <b/>
      <sz val="12"/>
      <color rgb="FF000000"/>
      <name val="微软雅黑 Light"/>
      <family val="2"/>
      <charset val="134"/>
    </font>
    <font>
      <b/>
      <sz val="12"/>
      <color theme="0"/>
      <name val="微软雅黑 Light"/>
      <family val="2"/>
      <charset val="134"/>
    </font>
    <font>
      <b/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3" fillId="22" borderId="13" applyNumberFormat="0" applyAlignment="0" applyProtection="0">
      <alignment vertical="center"/>
    </xf>
    <xf numFmtId="0" fontId="35" fillId="22" borderId="8" applyNumberFormat="0" applyAlignment="0" applyProtection="0">
      <alignment vertical="center"/>
    </xf>
    <xf numFmtId="0" fontId="34" fillId="23" borderId="14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0" borderId="0" applyBorder="0">
      <protection locked="0"/>
    </xf>
  </cellStyleXfs>
  <cellXfs count="65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/>
    </xf>
    <xf numFmtId="176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shrinkToFit="1"/>
    </xf>
    <xf numFmtId="176" fontId="8" fillId="3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5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15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 shrinkToFit="1"/>
    </xf>
    <xf numFmtId="0" fontId="7" fillId="0" borderId="2" xfId="49" applyFont="1" applyBorder="1" applyAlignment="1">
      <alignment horizontal="center" vertical="center" shrinkToFit="1"/>
    </xf>
    <xf numFmtId="0" fontId="15" fillId="0" borderId="2" xfId="49" applyFont="1" applyBorder="1" applyAlignment="1">
      <alignment horizontal="center" vertical="center" shrinkToFit="1"/>
    </xf>
    <xf numFmtId="0" fontId="7" fillId="0" borderId="3" xfId="49" applyFont="1" applyBorder="1" applyAlignment="1">
      <alignment horizontal="center" vertical="center" shrinkToFit="1"/>
    </xf>
    <xf numFmtId="0" fontId="15" fillId="0" borderId="3" xfId="49" applyFont="1" applyBorder="1" applyAlignment="1">
      <alignment horizontal="center" vertical="center" shrinkToFit="1"/>
    </xf>
    <xf numFmtId="10" fontId="15" fillId="0" borderId="2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1" xfId="5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workbookViewId="0">
      <selection activeCell="L15" sqref="L15"/>
    </sheetView>
  </sheetViews>
  <sheetFormatPr defaultColWidth="9" defaultRowHeight="18.75"/>
  <cols>
    <col min="1" max="1" width="16.3333333333333" style="32" customWidth="1"/>
    <col min="2" max="2" width="12.2166666666667" style="32" customWidth="1"/>
    <col min="3" max="3" width="15.5583333333333" style="32" customWidth="1"/>
    <col min="4" max="4" width="10.6666666666667" style="32" customWidth="1"/>
    <col min="5" max="5" width="11" style="32" customWidth="1"/>
    <col min="6" max="6" width="10" style="32" customWidth="1"/>
    <col min="7" max="7" width="15.3333333333333" style="32" customWidth="1"/>
    <col min="8" max="8" width="11.5583333333333" style="32" customWidth="1"/>
    <col min="9" max="9" width="104" style="32" customWidth="1"/>
  </cols>
  <sheetData>
    <row r="1" ht="32.4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="30" customFormat="1" spans="1:9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</row>
    <row r="3" s="31" customFormat="1" spans="1:9">
      <c r="A3" s="35" t="s">
        <v>10</v>
      </c>
      <c r="B3" s="36" t="s">
        <v>11</v>
      </c>
      <c r="C3" s="65" t="s">
        <v>12</v>
      </c>
      <c r="D3" s="38">
        <v>35</v>
      </c>
      <c r="E3" s="38">
        <v>34</v>
      </c>
      <c r="F3" s="39">
        <f>35/35</f>
        <v>1</v>
      </c>
      <c r="G3" s="38" t="s">
        <v>13</v>
      </c>
      <c r="H3" s="38"/>
      <c r="I3" s="38" t="s">
        <v>14</v>
      </c>
    </row>
    <row r="4" s="31" customFormat="1" spans="1:9">
      <c r="A4" s="40"/>
      <c r="B4" s="36" t="s">
        <v>15</v>
      </c>
      <c r="C4" s="65" t="s">
        <v>16</v>
      </c>
      <c r="D4" s="38">
        <v>33</v>
      </c>
      <c r="E4" s="38">
        <v>31</v>
      </c>
      <c r="F4" s="39">
        <f>31/33</f>
        <v>0.939393939393939</v>
      </c>
      <c r="G4" s="38" t="s">
        <v>17</v>
      </c>
      <c r="H4" s="38"/>
      <c r="I4" s="38" t="s">
        <v>18</v>
      </c>
    </row>
    <row r="5" s="31" customFormat="1" spans="1:9">
      <c r="A5" s="40"/>
      <c r="B5" s="36" t="s">
        <v>19</v>
      </c>
      <c r="C5" s="37" t="s">
        <v>20</v>
      </c>
      <c r="D5" s="38">
        <v>39</v>
      </c>
      <c r="E5" s="38">
        <v>35</v>
      </c>
      <c r="F5" s="39">
        <f>39/39</f>
        <v>1</v>
      </c>
      <c r="G5" s="38" t="s">
        <v>21</v>
      </c>
      <c r="H5" s="38"/>
      <c r="I5" s="38" t="s">
        <v>22</v>
      </c>
    </row>
    <row r="6" s="31" customFormat="1" spans="1:9">
      <c r="A6" s="40"/>
      <c r="B6" s="36" t="s">
        <v>23</v>
      </c>
      <c r="C6" s="65" t="s">
        <v>24</v>
      </c>
      <c r="D6" s="38">
        <v>36</v>
      </c>
      <c r="E6" s="38">
        <v>35</v>
      </c>
      <c r="F6" s="39">
        <f>36/36</f>
        <v>1</v>
      </c>
      <c r="G6" s="38" t="s">
        <v>25</v>
      </c>
      <c r="H6" s="38"/>
      <c r="I6" s="38" t="s">
        <v>26</v>
      </c>
    </row>
    <row r="7" s="31" customFormat="1" ht="47.35" customHeight="1" spans="1:9">
      <c r="A7" s="41"/>
      <c r="B7" s="42" t="s">
        <v>27</v>
      </c>
      <c r="C7" s="65" t="s">
        <v>28</v>
      </c>
      <c r="D7" s="38">
        <v>36</v>
      </c>
      <c r="E7" s="38">
        <v>14</v>
      </c>
      <c r="F7" s="43">
        <f>28/36</f>
        <v>0.777777777777778</v>
      </c>
      <c r="G7" s="38" t="s">
        <v>29</v>
      </c>
      <c r="H7" s="38"/>
      <c r="I7" s="42" t="s">
        <v>30</v>
      </c>
    </row>
    <row r="8" s="31" customFormat="1" spans="1:9">
      <c r="A8" s="41"/>
      <c r="B8" s="42" t="s">
        <v>31</v>
      </c>
      <c r="C8" s="37" t="s">
        <v>32</v>
      </c>
      <c r="D8" s="38">
        <v>37</v>
      </c>
      <c r="E8" s="38">
        <v>21</v>
      </c>
      <c r="F8" s="43">
        <f>33/37</f>
        <v>0.891891891891892</v>
      </c>
      <c r="G8" s="38" t="s">
        <v>33</v>
      </c>
      <c r="H8" s="38"/>
      <c r="I8" s="38" t="s">
        <v>34</v>
      </c>
    </row>
    <row r="9" s="31" customFormat="1" spans="1:9">
      <c r="A9" s="40"/>
      <c r="B9" s="36" t="s">
        <v>35</v>
      </c>
      <c r="C9" s="65" t="s">
        <v>36</v>
      </c>
      <c r="D9" s="38">
        <v>37</v>
      </c>
      <c r="E9" s="38">
        <v>35</v>
      </c>
      <c r="F9" s="39">
        <f>36/37</f>
        <v>0.972972972972973</v>
      </c>
      <c r="G9" s="44" t="s">
        <v>37</v>
      </c>
      <c r="H9" s="38"/>
      <c r="I9" s="38" t="s">
        <v>38</v>
      </c>
    </row>
    <row r="10" s="31" customFormat="1" spans="1:9">
      <c r="A10" s="45"/>
      <c r="B10" s="36"/>
      <c r="C10" s="37"/>
      <c r="D10" s="38">
        <v>40</v>
      </c>
      <c r="E10" s="38">
        <v>36</v>
      </c>
      <c r="F10" s="39">
        <f>37/40</f>
        <v>0.925</v>
      </c>
      <c r="G10" s="46"/>
      <c r="H10" s="38"/>
      <c r="I10" s="38" t="s">
        <v>39</v>
      </c>
    </row>
    <row r="11" s="31" customFormat="1" spans="1:9">
      <c r="A11" s="35" t="s">
        <v>40</v>
      </c>
      <c r="B11" s="36" t="s">
        <v>41</v>
      </c>
      <c r="C11" s="65" t="s">
        <v>42</v>
      </c>
      <c r="D11" s="38">
        <v>39</v>
      </c>
      <c r="E11" s="38">
        <v>36</v>
      </c>
      <c r="F11" s="39">
        <v>0.9487</v>
      </c>
      <c r="G11" s="38" t="s">
        <v>43</v>
      </c>
      <c r="H11" s="38"/>
      <c r="I11" s="38" t="s">
        <v>44</v>
      </c>
    </row>
    <row r="12" s="31" customFormat="1" spans="1:9">
      <c r="A12" s="40"/>
      <c r="B12" s="36" t="s">
        <v>45</v>
      </c>
      <c r="C12" s="65" t="s">
        <v>46</v>
      </c>
      <c r="D12" s="38">
        <v>40</v>
      </c>
      <c r="E12" s="38">
        <v>37</v>
      </c>
      <c r="F12" s="39">
        <f>39/40</f>
        <v>0.975</v>
      </c>
      <c r="G12" s="38" t="s">
        <v>47</v>
      </c>
      <c r="H12" s="38"/>
      <c r="I12" s="38" t="s">
        <v>48</v>
      </c>
    </row>
    <row r="13" s="31" customFormat="1" spans="1:9">
      <c r="A13" s="45"/>
      <c r="B13" s="36" t="s">
        <v>49</v>
      </c>
      <c r="C13" s="65" t="s">
        <v>50</v>
      </c>
      <c r="D13" s="38">
        <v>39</v>
      </c>
      <c r="E13" s="38">
        <v>36</v>
      </c>
      <c r="F13" s="39">
        <f>37/39</f>
        <v>0.948717948717949</v>
      </c>
      <c r="G13" s="38" t="s">
        <v>51</v>
      </c>
      <c r="H13" s="38"/>
      <c r="I13" s="38" t="s">
        <v>52</v>
      </c>
    </row>
    <row r="14" s="31" customFormat="1" spans="1:9">
      <c r="A14" s="47" t="s">
        <v>53</v>
      </c>
      <c r="B14" s="36" t="s">
        <v>54</v>
      </c>
      <c r="C14" s="65" t="s">
        <v>55</v>
      </c>
      <c r="D14" s="38">
        <v>34</v>
      </c>
      <c r="E14" s="38">
        <v>34</v>
      </c>
      <c r="F14" s="39">
        <f>34/34</f>
        <v>1</v>
      </c>
      <c r="G14" s="38" t="s">
        <v>56</v>
      </c>
      <c r="H14" s="38"/>
      <c r="I14" s="38"/>
    </row>
    <row r="15" s="31" customFormat="1" spans="1:9">
      <c r="A15" s="47"/>
      <c r="B15" s="36" t="s">
        <v>57</v>
      </c>
      <c r="C15" s="65" t="s">
        <v>58</v>
      </c>
      <c r="D15" s="38">
        <v>37</v>
      </c>
      <c r="E15" s="38">
        <v>33</v>
      </c>
      <c r="F15" s="39">
        <f>36/37</f>
        <v>0.972972972972973</v>
      </c>
      <c r="G15" s="38" t="s">
        <v>59</v>
      </c>
      <c r="H15" s="38"/>
      <c r="I15" s="38" t="s">
        <v>60</v>
      </c>
    </row>
    <row r="16" s="31" customFormat="1" spans="1:9">
      <c r="A16" s="47"/>
      <c r="B16" s="36" t="s">
        <v>61</v>
      </c>
      <c r="C16" s="65" t="s">
        <v>62</v>
      </c>
      <c r="D16" s="38">
        <v>35</v>
      </c>
      <c r="E16" s="38">
        <v>33</v>
      </c>
      <c r="F16" s="48">
        <f>35/35</f>
        <v>1</v>
      </c>
      <c r="G16" s="38" t="s">
        <v>63</v>
      </c>
      <c r="H16" s="38"/>
      <c r="I16" s="38" t="s">
        <v>64</v>
      </c>
    </row>
    <row r="17" s="31" customFormat="1" spans="1:9">
      <c r="A17" s="47"/>
      <c r="B17" s="36" t="s">
        <v>65</v>
      </c>
      <c r="C17" s="65" t="s">
        <v>66</v>
      </c>
      <c r="D17" s="38">
        <v>36</v>
      </c>
      <c r="E17" s="38">
        <v>30</v>
      </c>
      <c r="F17" s="39">
        <f>36/36</f>
        <v>1</v>
      </c>
      <c r="G17" s="38" t="s">
        <v>67</v>
      </c>
      <c r="H17" s="38"/>
      <c r="I17" s="38" t="s">
        <v>68</v>
      </c>
    </row>
    <row r="18" s="31" customFormat="1" spans="1:9">
      <c r="A18" s="47"/>
      <c r="B18" s="36" t="s">
        <v>69</v>
      </c>
      <c r="C18" s="65" t="s">
        <v>70</v>
      </c>
      <c r="D18" s="38">
        <v>33</v>
      </c>
      <c r="E18" s="38">
        <v>31</v>
      </c>
      <c r="F18" s="39">
        <f>32/33</f>
        <v>0.96969696969697</v>
      </c>
      <c r="G18" s="38" t="s">
        <v>71</v>
      </c>
      <c r="H18" s="38"/>
      <c r="I18" s="38" t="s">
        <v>72</v>
      </c>
    </row>
    <row r="19" s="31" customFormat="1" spans="1:9">
      <c r="A19" s="47"/>
      <c r="B19" s="36" t="s">
        <v>73</v>
      </c>
      <c r="C19" s="65" t="s">
        <v>74</v>
      </c>
      <c r="D19" s="38">
        <v>35</v>
      </c>
      <c r="E19" s="38">
        <v>32</v>
      </c>
      <c r="F19" s="39">
        <f>34/35</f>
        <v>0.971428571428571</v>
      </c>
      <c r="G19" s="38" t="s">
        <v>75</v>
      </c>
      <c r="H19" s="38"/>
      <c r="I19" s="38" t="s">
        <v>76</v>
      </c>
    </row>
    <row r="20" s="31" customFormat="1" spans="1:9">
      <c r="A20" s="47"/>
      <c r="B20" s="36" t="s">
        <v>77</v>
      </c>
      <c r="C20" s="65" t="s">
        <v>78</v>
      </c>
      <c r="D20" s="38">
        <v>36</v>
      </c>
      <c r="E20" s="38">
        <v>33</v>
      </c>
      <c r="F20" s="39">
        <f>36/36</f>
        <v>1</v>
      </c>
      <c r="G20" s="38" t="s">
        <v>79</v>
      </c>
      <c r="H20" s="38"/>
      <c r="I20" s="38" t="s">
        <v>80</v>
      </c>
    </row>
    <row r="21" s="31" customFormat="1" spans="1:9">
      <c r="A21" s="47"/>
      <c r="B21" s="36" t="s">
        <v>81</v>
      </c>
      <c r="C21" s="65" t="s">
        <v>82</v>
      </c>
      <c r="D21" s="38">
        <v>34</v>
      </c>
      <c r="E21" s="38">
        <v>29</v>
      </c>
      <c r="F21" s="39">
        <f>31/34</f>
        <v>0.911764705882353</v>
      </c>
      <c r="G21" s="38" t="s">
        <v>83</v>
      </c>
      <c r="H21" s="38"/>
      <c r="I21" s="38" t="s">
        <v>84</v>
      </c>
    </row>
    <row r="22" s="31" customFormat="1" spans="1:9">
      <c r="A22" s="47"/>
      <c r="B22" s="36" t="s">
        <v>85</v>
      </c>
      <c r="C22" s="65" t="s">
        <v>86</v>
      </c>
      <c r="D22" s="38">
        <v>36</v>
      </c>
      <c r="E22" s="38">
        <v>33</v>
      </c>
      <c r="F22" s="39">
        <f>34/36</f>
        <v>0.944444444444444</v>
      </c>
      <c r="G22" s="38" t="s">
        <v>87</v>
      </c>
      <c r="H22" s="38"/>
      <c r="I22" s="38" t="s">
        <v>88</v>
      </c>
    </row>
    <row r="23" s="31" customFormat="1" ht="19" customHeight="1" spans="1:9">
      <c r="A23" s="47"/>
      <c r="B23" s="36" t="s">
        <v>89</v>
      </c>
      <c r="C23" s="65" t="s">
        <v>90</v>
      </c>
      <c r="D23" s="38">
        <v>37</v>
      </c>
      <c r="E23" s="38">
        <v>36</v>
      </c>
      <c r="F23" s="39">
        <f>36/37</f>
        <v>0.972972972972973</v>
      </c>
      <c r="G23" s="38" t="s">
        <v>91</v>
      </c>
      <c r="H23" s="38"/>
      <c r="I23" s="38" t="s">
        <v>92</v>
      </c>
    </row>
    <row r="24" s="31" customFormat="1" ht="56.05" customHeight="1" spans="1:9">
      <c r="A24" s="47" t="s">
        <v>93</v>
      </c>
      <c r="B24" s="36" t="s">
        <v>94</v>
      </c>
      <c r="C24" s="65" t="s">
        <v>95</v>
      </c>
      <c r="D24" s="38">
        <v>32</v>
      </c>
      <c r="E24" s="38">
        <v>9</v>
      </c>
      <c r="F24" s="39">
        <f>32/32</f>
        <v>1</v>
      </c>
      <c r="G24" s="44" t="s">
        <v>96</v>
      </c>
      <c r="H24" s="38"/>
      <c r="I24" s="42" t="s">
        <v>97</v>
      </c>
    </row>
    <row r="25" s="31" customFormat="1" ht="48" customHeight="1" spans="1:9">
      <c r="A25" s="47"/>
      <c r="B25" s="36"/>
      <c r="C25" s="37"/>
      <c r="D25" s="38">
        <v>31</v>
      </c>
      <c r="E25" s="38">
        <v>8</v>
      </c>
      <c r="F25" s="39">
        <f>31/31</f>
        <v>1</v>
      </c>
      <c r="G25" s="46"/>
      <c r="H25" s="38"/>
      <c r="I25" s="42" t="s">
        <v>98</v>
      </c>
    </row>
    <row r="26" s="31" customFormat="1" ht="18" customHeight="1" spans="1:9">
      <c r="A26" s="49" t="s">
        <v>99</v>
      </c>
      <c r="B26" s="36" t="s">
        <v>100</v>
      </c>
      <c r="C26" s="50" t="s">
        <v>101</v>
      </c>
      <c r="D26" s="38">
        <v>36</v>
      </c>
      <c r="E26" s="38">
        <v>35</v>
      </c>
      <c r="F26" s="39">
        <f>36/36</f>
        <v>1</v>
      </c>
      <c r="G26" s="38" t="s">
        <v>102</v>
      </c>
      <c r="H26" s="38"/>
      <c r="I26" s="38" t="s">
        <v>103</v>
      </c>
    </row>
    <row r="27" s="31" customFormat="1" ht="18" customHeight="1" spans="1:9">
      <c r="A27" s="51"/>
      <c r="B27" s="36" t="s">
        <v>104</v>
      </c>
      <c r="C27" s="37" t="s">
        <v>105</v>
      </c>
      <c r="D27" s="38">
        <v>35</v>
      </c>
      <c r="E27" s="38">
        <v>32</v>
      </c>
      <c r="F27" s="39">
        <f>34/35</f>
        <v>0.971428571428571</v>
      </c>
      <c r="G27" s="38" t="s">
        <v>106</v>
      </c>
      <c r="H27" s="38"/>
      <c r="I27" s="38" t="s">
        <v>107</v>
      </c>
    </row>
    <row r="28" s="31" customFormat="1" spans="1:9">
      <c r="A28" s="52" t="s">
        <v>108</v>
      </c>
      <c r="B28" s="42" t="s">
        <v>109</v>
      </c>
      <c r="C28" s="38" t="s">
        <v>110</v>
      </c>
      <c r="D28" s="38">
        <v>36</v>
      </c>
      <c r="E28" s="38">
        <v>27</v>
      </c>
      <c r="F28" s="39">
        <f>33/36</f>
        <v>0.916666666666667</v>
      </c>
      <c r="G28" s="38" t="s">
        <v>111</v>
      </c>
      <c r="H28" s="38"/>
      <c r="I28" s="38" t="s">
        <v>112</v>
      </c>
    </row>
    <row r="29" s="31" customFormat="1" spans="1:9">
      <c r="A29" s="53"/>
      <c r="B29" s="38" t="s">
        <v>113</v>
      </c>
      <c r="C29" s="38" t="s">
        <v>114</v>
      </c>
      <c r="D29" s="38">
        <v>37</v>
      </c>
      <c r="E29" s="38">
        <v>32</v>
      </c>
      <c r="F29" s="39">
        <f>36/37</f>
        <v>0.972972972972973</v>
      </c>
      <c r="G29" s="38" t="s">
        <v>115</v>
      </c>
      <c r="H29" s="38"/>
      <c r="I29" s="38" t="s">
        <v>116</v>
      </c>
    </row>
    <row r="30" s="31" customFormat="1" spans="1:9">
      <c r="A30" s="53"/>
      <c r="B30" s="38" t="s">
        <v>117</v>
      </c>
      <c r="C30" s="38" t="s">
        <v>118</v>
      </c>
      <c r="D30" s="38">
        <v>35</v>
      </c>
      <c r="E30" s="38">
        <v>31</v>
      </c>
      <c r="F30" s="39">
        <f>35/35</f>
        <v>1</v>
      </c>
      <c r="G30" s="38" t="s">
        <v>119</v>
      </c>
      <c r="H30" s="38"/>
      <c r="I30" s="38" t="s">
        <v>120</v>
      </c>
    </row>
    <row r="31" s="31" customFormat="1" spans="1:9">
      <c r="A31" s="53"/>
      <c r="B31" s="38" t="s">
        <v>121</v>
      </c>
      <c r="C31" s="38" t="s">
        <v>122</v>
      </c>
      <c r="D31" s="38">
        <v>38</v>
      </c>
      <c r="E31" s="38">
        <v>28</v>
      </c>
      <c r="F31" s="39">
        <f>35/38</f>
        <v>0.921052631578947</v>
      </c>
      <c r="G31" s="38" t="s">
        <v>123</v>
      </c>
      <c r="H31" s="38"/>
      <c r="I31" s="38" t="s">
        <v>124</v>
      </c>
    </row>
    <row r="32" s="31" customFormat="1" spans="1:9">
      <c r="A32" s="53"/>
      <c r="B32" s="38" t="s">
        <v>125</v>
      </c>
      <c r="C32" s="38" t="s">
        <v>126</v>
      </c>
      <c r="D32" s="38">
        <v>37</v>
      </c>
      <c r="E32" s="38">
        <v>25</v>
      </c>
      <c r="F32" s="39">
        <f>34/37</f>
        <v>0.918918918918919</v>
      </c>
      <c r="G32" s="38" t="s">
        <v>127</v>
      </c>
      <c r="H32" s="38"/>
      <c r="I32" s="38" t="s">
        <v>128</v>
      </c>
    </row>
    <row r="33" s="31" customFormat="1" spans="1:9">
      <c r="A33" s="54"/>
      <c r="B33" s="38" t="s">
        <v>129</v>
      </c>
      <c r="C33" s="38" t="s">
        <v>130</v>
      </c>
      <c r="D33" s="38">
        <v>35</v>
      </c>
      <c r="E33" s="38">
        <v>27</v>
      </c>
      <c r="F33" s="39">
        <f>35/35</f>
        <v>1</v>
      </c>
      <c r="G33" s="38" t="s">
        <v>131</v>
      </c>
      <c r="H33" s="38"/>
      <c r="I33" s="38" t="s">
        <v>132</v>
      </c>
    </row>
    <row r="34" s="31" customFormat="1" spans="1:9">
      <c r="A34" s="52" t="s">
        <v>133</v>
      </c>
      <c r="B34" s="38" t="s">
        <v>134</v>
      </c>
      <c r="C34" s="38" t="s">
        <v>135</v>
      </c>
      <c r="D34" s="38">
        <v>36</v>
      </c>
      <c r="E34" s="38">
        <v>32</v>
      </c>
      <c r="F34" s="39">
        <f>36/36</f>
        <v>1</v>
      </c>
      <c r="G34" s="38" t="s">
        <v>136</v>
      </c>
      <c r="H34" s="38"/>
      <c r="I34" s="38" t="s">
        <v>137</v>
      </c>
    </row>
    <row r="35" s="31" customFormat="1" spans="1:9">
      <c r="A35" s="53"/>
      <c r="B35" s="38" t="s">
        <v>138</v>
      </c>
      <c r="C35" s="38" t="s">
        <v>139</v>
      </c>
      <c r="D35" s="38">
        <v>37</v>
      </c>
      <c r="E35" s="38">
        <v>32</v>
      </c>
      <c r="F35" s="43">
        <f>33/37</f>
        <v>0.891891891891892</v>
      </c>
      <c r="G35" s="38" t="s">
        <v>140</v>
      </c>
      <c r="H35" s="38"/>
      <c r="I35" s="61" t="s">
        <v>141</v>
      </c>
    </row>
    <row r="36" s="31" customFormat="1" spans="1:9">
      <c r="A36" s="53"/>
      <c r="B36" s="38" t="s">
        <v>142</v>
      </c>
      <c r="C36" s="38" t="s">
        <v>143</v>
      </c>
      <c r="D36" s="38">
        <v>37</v>
      </c>
      <c r="E36" s="38">
        <v>36</v>
      </c>
      <c r="F36" s="39">
        <f>37/37</f>
        <v>1</v>
      </c>
      <c r="G36" s="38" t="s">
        <v>144</v>
      </c>
      <c r="H36" s="38"/>
      <c r="I36" s="38" t="s">
        <v>145</v>
      </c>
    </row>
    <row r="37" s="31" customFormat="1" spans="1:9">
      <c r="A37" s="53"/>
      <c r="B37" s="38" t="s">
        <v>146</v>
      </c>
      <c r="C37" s="38" t="s">
        <v>147</v>
      </c>
      <c r="D37" s="38">
        <v>37</v>
      </c>
      <c r="E37" s="38">
        <v>35</v>
      </c>
      <c r="F37" s="39">
        <f>37/37</f>
        <v>1</v>
      </c>
      <c r="G37" s="38" t="s">
        <v>148</v>
      </c>
      <c r="H37" s="38"/>
      <c r="I37" s="38" t="s">
        <v>149</v>
      </c>
    </row>
    <row r="38" s="31" customFormat="1" spans="1:9">
      <c r="A38" s="53"/>
      <c r="B38" s="38" t="s">
        <v>150</v>
      </c>
      <c r="C38" s="38" t="s">
        <v>151</v>
      </c>
      <c r="D38" s="38">
        <v>34</v>
      </c>
      <c r="E38" s="38">
        <v>33</v>
      </c>
      <c r="F38" s="39">
        <f>34/34</f>
        <v>1</v>
      </c>
      <c r="G38" s="38" t="s">
        <v>152</v>
      </c>
      <c r="H38" s="38"/>
      <c r="I38" s="38" t="s">
        <v>153</v>
      </c>
    </row>
    <row r="39" s="31" customFormat="1" spans="1:9">
      <c r="A39" s="53"/>
      <c r="B39" s="38" t="s">
        <v>154</v>
      </c>
      <c r="C39" s="38" t="s">
        <v>155</v>
      </c>
      <c r="D39" s="38">
        <v>35</v>
      </c>
      <c r="E39" s="38">
        <v>32</v>
      </c>
      <c r="F39" s="39">
        <f>33/35</f>
        <v>0.942857142857143</v>
      </c>
      <c r="G39" s="38" t="s">
        <v>156</v>
      </c>
      <c r="H39" s="38"/>
      <c r="I39" s="38" t="s">
        <v>157</v>
      </c>
    </row>
    <row r="40" s="31" customFormat="1" spans="1:9">
      <c r="A40" s="53"/>
      <c r="B40" s="38" t="s">
        <v>158</v>
      </c>
      <c r="C40" s="38" t="s">
        <v>159</v>
      </c>
      <c r="D40" s="38">
        <v>40</v>
      </c>
      <c r="E40" s="38">
        <v>40</v>
      </c>
      <c r="F40" s="39">
        <f>40/40</f>
        <v>1</v>
      </c>
      <c r="G40" s="38" t="s">
        <v>160</v>
      </c>
      <c r="H40" s="38"/>
      <c r="I40" s="38"/>
    </row>
    <row r="41" s="31" customFormat="1" spans="1:9">
      <c r="A41" s="54"/>
      <c r="B41" s="38" t="s">
        <v>161</v>
      </c>
      <c r="C41" s="38" t="s">
        <v>162</v>
      </c>
      <c r="D41" s="38">
        <v>38</v>
      </c>
      <c r="E41" s="38">
        <v>36</v>
      </c>
      <c r="F41" s="39">
        <f>36/38</f>
        <v>0.947368421052632</v>
      </c>
      <c r="G41" s="38" t="s">
        <v>163</v>
      </c>
      <c r="H41" s="38"/>
      <c r="I41" s="38" t="s">
        <v>164</v>
      </c>
    </row>
    <row r="42" s="31" customFormat="1" spans="1:9">
      <c r="A42" s="38" t="s">
        <v>165</v>
      </c>
      <c r="B42" s="55" t="s">
        <v>166</v>
      </c>
      <c r="C42" s="50" t="s">
        <v>167</v>
      </c>
      <c r="D42" s="38">
        <v>36</v>
      </c>
      <c r="E42" s="38">
        <v>27</v>
      </c>
      <c r="F42" s="39">
        <f>35/36</f>
        <v>0.972222222222222</v>
      </c>
      <c r="G42" s="38" t="s">
        <v>168</v>
      </c>
      <c r="H42" s="38"/>
      <c r="I42" s="38" t="s">
        <v>169</v>
      </c>
    </row>
    <row r="43" s="31" customFormat="1" spans="1:9">
      <c r="A43" s="38"/>
      <c r="B43" s="55" t="s">
        <v>170</v>
      </c>
      <c r="C43" s="50" t="s">
        <v>171</v>
      </c>
      <c r="D43" s="38">
        <v>33</v>
      </c>
      <c r="E43" s="38">
        <v>29</v>
      </c>
      <c r="F43" s="39">
        <f>32/33</f>
        <v>0.96969696969697</v>
      </c>
      <c r="G43" s="38" t="s">
        <v>172</v>
      </c>
      <c r="H43" s="38"/>
      <c r="I43" s="38" t="s">
        <v>173</v>
      </c>
    </row>
    <row r="44" s="31" customFormat="1" spans="1:9">
      <c r="A44" s="38"/>
      <c r="B44" s="55" t="s">
        <v>174</v>
      </c>
      <c r="C44" s="50" t="s">
        <v>175</v>
      </c>
      <c r="D44" s="38">
        <v>36</v>
      </c>
      <c r="E44" s="38">
        <v>34</v>
      </c>
      <c r="F44" s="39">
        <f>36/36</f>
        <v>1</v>
      </c>
      <c r="G44" s="38" t="s">
        <v>176</v>
      </c>
      <c r="H44" s="38"/>
      <c r="I44" s="38" t="s">
        <v>177</v>
      </c>
    </row>
    <row r="45" s="31" customFormat="1" spans="1:9">
      <c r="A45" s="38"/>
      <c r="B45" s="55" t="s">
        <v>178</v>
      </c>
      <c r="C45" s="50" t="s">
        <v>179</v>
      </c>
      <c r="D45" s="38">
        <v>35</v>
      </c>
      <c r="E45" s="38">
        <v>33</v>
      </c>
      <c r="F45" s="39">
        <f>35/35</f>
        <v>1</v>
      </c>
      <c r="G45" s="38" t="s">
        <v>180</v>
      </c>
      <c r="H45" s="38"/>
      <c r="I45" s="38" t="s">
        <v>181</v>
      </c>
    </row>
    <row r="46" s="31" customFormat="1" spans="1:9">
      <c r="A46" s="38"/>
      <c r="B46" s="50" t="s">
        <v>182</v>
      </c>
      <c r="C46" s="50" t="s">
        <v>183</v>
      </c>
      <c r="D46" s="38">
        <v>34</v>
      </c>
      <c r="E46" s="38">
        <v>32</v>
      </c>
      <c r="F46" s="39">
        <f>33/34</f>
        <v>0.970588235294118</v>
      </c>
      <c r="G46" s="38" t="s">
        <v>184</v>
      </c>
      <c r="H46" s="38"/>
      <c r="I46" s="38" t="s">
        <v>185</v>
      </c>
    </row>
    <row r="47" s="31" customFormat="1" spans="1:9">
      <c r="A47" s="38"/>
      <c r="B47" s="50" t="s">
        <v>186</v>
      </c>
      <c r="C47" s="50" t="s">
        <v>187</v>
      </c>
      <c r="D47" s="38">
        <v>35</v>
      </c>
      <c r="E47" s="38">
        <v>32</v>
      </c>
      <c r="F47" s="39">
        <f>34/35</f>
        <v>0.971428571428571</v>
      </c>
      <c r="G47" s="38" t="s">
        <v>188</v>
      </c>
      <c r="H47" s="38"/>
      <c r="I47" s="38" t="s">
        <v>189</v>
      </c>
    </row>
    <row r="48" s="31" customFormat="1" spans="1:9">
      <c r="A48" s="38" t="s">
        <v>190</v>
      </c>
      <c r="B48" s="56" t="s">
        <v>191</v>
      </c>
      <c r="C48" s="57" t="s">
        <v>192</v>
      </c>
      <c r="D48" s="38">
        <v>39</v>
      </c>
      <c r="E48" s="38">
        <v>39</v>
      </c>
      <c r="F48" s="39">
        <f>39/39</f>
        <v>1</v>
      </c>
      <c r="G48" s="44" t="s">
        <v>193</v>
      </c>
      <c r="H48" s="38"/>
      <c r="I48" s="61"/>
    </row>
    <row r="49" s="31" customFormat="1" spans="1:9">
      <c r="A49" s="38"/>
      <c r="B49" s="58"/>
      <c r="C49" s="59"/>
      <c r="D49" s="44">
        <v>35</v>
      </c>
      <c r="E49" s="38">
        <v>32</v>
      </c>
      <c r="F49" s="60">
        <f>32/32</f>
        <v>1</v>
      </c>
      <c r="G49" s="41"/>
      <c r="H49" s="38"/>
      <c r="I49" s="61" t="s">
        <v>194</v>
      </c>
    </row>
    <row r="50" s="31" customFormat="1" spans="1:9">
      <c r="A50" s="38"/>
      <c r="B50" s="55" t="s">
        <v>195</v>
      </c>
      <c r="C50" s="50" t="s">
        <v>196</v>
      </c>
      <c r="D50" s="38">
        <v>35</v>
      </c>
      <c r="E50" s="38">
        <v>30</v>
      </c>
      <c r="F50" s="39">
        <f>32/35</f>
        <v>0.914285714285714</v>
      </c>
      <c r="G50" s="38" t="s">
        <v>197</v>
      </c>
      <c r="H50" s="38"/>
      <c r="I50" s="38" t="s">
        <v>198</v>
      </c>
    </row>
    <row r="51" s="31" customFormat="1" spans="1:9">
      <c r="A51" s="38"/>
      <c r="B51" s="55" t="s">
        <v>199</v>
      </c>
      <c r="C51" s="50" t="s">
        <v>200</v>
      </c>
      <c r="D51" s="38">
        <v>38</v>
      </c>
      <c r="E51" s="38">
        <v>36</v>
      </c>
      <c r="F51" s="39">
        <f>36/38</f>
        <v>0.947368421052632</v>
      </c>
      <c r="G51" s="38" t="s">
        <v>43</v>
      </c>
      <c r="H51" s="38"/>
      <c r="I51" s="38" t="s">
        <v>201</v>
      </c>
    </row>
    <row r="52" s="31" customFormat="1" spans="1:9">
      <c r="A52" s="38"/>
      <c r="B52" s="55" t="s">
        <v>202</v>
      </c>
      <c r="C52" s="50" t="s">
        <v>203</v>
      </c>
      <c r="D52" s="38">
        <v>32</v>
      </c>
      <c r="E52" s="38">
        <v>31</v>
      </c>
      <c r="F52" s="39">
        <f>32/32</f>
        <v>1</v>
      </c>
      <c r="G52" s="38" t="s">
        <v>204</v>
      </c>
      <c r="H52" s="38"/>
      <c r="I52" s="38" t="s">
        <v>205</v>
      </c>
    </row>
    <row r="53" s="31" customFormat="1" spans="1:9">
      <c r="A53" s="38"/>
      <c r="B53" s="55" t="s">
        <v>206</v>
      </c>
      <c r="C53" s="50" t="s">
        <v>207</v>
      </c>
      <c r="D53" s="38">
        <v>29</v>
      </c>
      <c r="E53" s="38">
        <v>28</v>
      </c>
      <c r="F53" s="39">
        <f>29/29</f>
        <v>1</v>
      </c>
      <c r="G53" s="38" t="s">
        <v>208</v>
      </c>
      <c r="H53" s="38"/>
      <c r="I53" s="38" t="s">
        <v>209</v>
      </c>
    </row>
    <row r="54" s="31" customFormat="1" spans="1:9">
      <c r="A54" s="38" t="s">
        <v>210</v>
      </c>
      <c r="B54" s="50" t="s">
        <v>211</v>
      </c>
      <c r="C54" s="50" t="s">
        <v>212</v>
      </c>
      <c r="D54" s="38">
        <v>35</v>
      </c>
      <c r="E54" s="38">
        <v>28</v>
      </c>
      <c r="F54" s="39">
        <f>33/35</f>
        <v>0.942857142857143</v>
      </c>
      <c r="G54" s="38" t="s">
        <v>176</v>
      </c>
      <c r="H54" s="38"/>
      <c r="I54" s="38" t="s">
        <v>213</v>
      </c>
    </row>
    <row r="55" s="31" customFormat="1" spans="1:9">
      <c r="A55" s="38"/>
      <c r="B55" s="50" t="s">
        <v>214</v>
      </c>
      <c r="C55" s="50" t="s">
        <v>215</v>
      </c>
      <c r="D55" s="38">
        <v>36</v>
      </c>
      <c r="E55" s="38">
        <v>30</v>
      </c>
      <c r="F55" s="39">
        <f>34/36</f>
        <v>0.944444444444444</v>
      </c>
      <c r="G55" s="38" t="s">
        <v>180</v>
      </c>
      <c r="H55" s="38"/>
      <c r="I55" s="38" t="s">
        <v>216</v>
      </c>
    </row>
    <row r="56" s="31" customFormat="1" spans="1:9">
      <c r="A56" s="38"/>
      <c r="B56" s="50" t="s">
        <v>217</v>
      </c>
      <c r="C56" s="50" t="s">
        <v>218</v>
      </c>
      <c r="D56" s="38">
        <v>39</v>
      </c>
      <c r="E56" s="38">
        <v>35</v>
      </c>
      <c r="F56" s="43">
        <f>35/39</f>
        <v>0.897435897435897</v>
      </c>
      <c r="G56" s="38" t="s">
        <v>219</v>
      </c>
      <c r="H56" s="38"/>
      <c r="I56" s="38" t="s">
        <v>220</v>
      </c>
    </row>
    <row r="57" s="31" customFormat="1" spans="1:9">
      <c r="A57" s="38"/>
      <c r="B57" s="50" t="s">
        <v>221</v>
      </c>
      <c r="C57" s="50" t="s">
        <v>222</v>
      </c>
      <c r="D57" s="38">
        <v>37</v>
      </c>
      <c r="E57" s="38">
        <v>31</v>
      </c>
      <c r="F57" s="43">
        <f>33/37</f>
        <v>0.891891891891892</v>
      </c>
      <c r="G57" s="38" t="s">
        <v>223</v>
      </c>
      <c r="H57" s="38"/>
      <c r="I57" s="38" t="s">
        <v>224</v>
      </c>
    </row>
    <row r="58" s="31" customFormat="1" spans="1:9">
      <c r="A58" s="38"/>
      <c r="B58" s="50" t="s">
        <v>225</v>
      </c>
      <c r="C58" s="50" t="s">
        <v>226</v>
      </c>
      <c r="D58" s="38">
        <v>32</v>
      </c>
      <c r="E58" s="38">
        <v>28</v>
      </c>
      <c r="F58" s="39">
        <f>31/32</f>
        <v>0.96875</v>
      </c>
      <c r="G58" s="38" t="s">
        <v>227</v>
      </c>
      <c r="H58" s="38"/>
      <c r="I58" s="38" t="s">
        <v>228</v>
      </c>
    </row>
    <row r="59" s="31" customFormat="1" spans="1:9">
      <c r="A59" s="38"/>
      <c r="B59" s="50" t="s">
        <v>229</v>
      </c>
      <c r="C59" s="50" t="s">
        <v>230</v>
      </c>
      <c r="D59" s="38">
        <v>35</v>
      </c>
      <c r="E59" s="38">
        <v>33</v>
      </c>
      <c r="F59" s="39">
        <f>35/35</f>
        <v>1</v>
      </c>
      <c r="G59" s="38" t="s">
        <v>102</v>
      </c>
      <c r="H59" s="38"/>
      <c r="I59" s="38" t="s">
        <v>231</v>
      </c>
    </row>
    <row r="60" s="31" customFormat="1" spans="1:9">
      <c r="A60" s="38"/>
      <c r="B60" s="50" t="s">
        <v>232</v>
      </c>
      <c r="C60" s="50" t="s">
        <v>233</v>
      </c>
      <c r="D60" s="38">
        <v>33</v>
      </c>
      <c r="E60" s="38">
        <v>30</v>
      </c>
      <c r="F60" s="39">
        <f>30/33</f>
        <v>0.909090909090909</v>
      </c>
      <c r="G60" s="38" t="s">
        <v>197</v>
      </c>
      <c r="H60" s="38"/>
      <c r="I60" s="38" t="s">
        <v>234</v>
      </c>
    </row>
    <row r="61" s="31" customFormat="1" spans="1:9">
      <c r="A61" s="42" t="s">
        <v>235</v>
      </c>
      <c r="B61" s="50" t="s">
        <v>236</v>
      </c>
      <c r="C61" s="50" t="s">
        <v>237</v>
      </c>
      <c r="D61" s="38">
        <v>35</v>
      </c>
      <c r="E61" s="38">
        <v>35</v>
      </c>
      <c r="F61" s="39">
        <f>35/35</f>
        <v>1</v>
      </c>
      <c r="G61" s="44" t="s">
        <v>238</v>
      </c>
      <c r="H61" s="38"/>
      <c r="I61" s="38"/>
    </row>
    <row r="62" s="31" customFormat="1" spans="1:9">
      <c r="A62" s="42"/>
      <c r="B62" s="50"/>
      <c r="C62" s="50"/>
      <c r="D62" s="38">
        <v>36</v>
      </c>
      <c r="E62" s="38">
        <v>34</v>
      </c>
      <c r="F62" s="39">
        <f>34/36</f>
        <v>0.944444444444444</v>
      </c>
      <c r="G62" s="46"/>
      <c r="H62" s="38"/>
      <c r="I62" s="38" t="s">
        <v>239</v>
      </c>
    </row>
    <row r="63" s="31" customFormat="1" spans="1:9">
      <c r="A63" s="42"/>
      <c r="B63" s="50" t="s">
        <v>240</v>
      </c>
      <c r="C63" s="50" t="s">
        <v>241</v>
      </c>
      <c r="D63" s="38">
        <v>31</v>
      </c>
      <c r="E63" s="38">
        <v>26</v>
      </c>
      <c r="F63" s="39">
        <f>30/31</f>
        <v>0.967741935483871</v>
      </c>
      <c r="G63" s="38" t="s">
        <v>242</v>
      </c>
      <c r="H63" s="38"/>
      <c r="I63" s="38" t="s">
        <v>243</v>
      </c>
    </row>
    <row r="64" s="31" customFormat="1" spans="1:9">
      <c r="A64" s="42"/>
      <c r="B64" s="50" t="s">
        <v>244</v>
      </c>
      <c r="C64" s="50" t="s">
        <v>245</v>
      </c>
      <c r="D64" s="38">
        <v>36</v>
      </c>
      <c r="E64" s="38">
        <v>30</v>
      </c>
      <c r="F64" s="39">
        <f>35/36</f>
        <v>0.972222222222222</v>
      </c>
      <c r="G64" s="38" t="s">
        <v>246</v>
      </c>
      <c r="H64" s="38"/>
      <c r="I64" s="38" t="s">
        <v>247</v>
      </c>
    </row>
    <row r="65" s="31" customFormat="1" spans="1:9">
      <c r="A65" s="42"/>
      <c r="B65" s="50" t="s">
        <v>248</v>
      </c>
      <c r="C65" s="50" t="s">
        <v>249</v>
      </c>
      <c r="D65" s="38">
        <v>37</v>
      </c>
      <c r="E65" s="38">
        <v>29</v>
      </c>
      <c r="F65" s="39">
        <f>37/37</f>
        <v>1</v>
      </c>
      <c r="G65" s="38" t="s">
        <v>250</v>
      </c>
      <c r="H65" s="38"/>
      <c r="I65" s="38" t="s">
        <v>251</v>
      </c>
    </row>
    <row r="66" s="31" customFormat="1" spans="1:9">
      <c r="A66" s="42"/>
      <c r="B66" s="50" t="s">
        <v>252</v>
      </c>
      <c r="C66" s="37" t="s">
        <v>253</v>
      </c>
      <c r="D66" s="38">
        <v>31</v>
      </c>
      <c r="E66" s="38">
        <v>29</v>
      </c>
      <c r="F66" s="39">
        <f>31/31</f>
        <v>1</v>
      </c>
      <c r="G66" s="38" t="s">
        <v>254</v>
      </c>
      <c r="H66" s="38"/>
      <c r="I66" s="38" t="s">
        <v>255</v>
      </c>
    </row>
    <row r="67" s="31" customFormat="1" spans="1:9">
      <c r="A67" s="42" t="s">
        <v>256</v>
      </c>
      <c r="B67" s="50" t="s">
        <v>257</v>
      </c>
      <c r="C67" s="50" t="s">
        <v>258</v>
      </c>
      <c r="D67" s="38">
        <v>34</v>
      </c>
      <c r="E67" s="38">
        <v>30</v>
      </c>
      <c r="F67" s="39">
        <f>34/34</f>
        <v>1</v>
      </c>
      <c r="G67" s="44" t="s">
        <v>259</v>
      </c>
      <c r="H67" s="38"/>
      <c r="I67" s="38" t="s">
        <v>260</v>
      </c>
    </row>
    <row r="68" s="31" customFormat="1" spans="1:9">
      <c r="A68" s="42"/>
      <c r="B68" s="50"/>
      <c r="C68" s="50"/>
      <c r="D68" s="38">
        <v>33</v>
      </c>
      <c r="E68" s="38">
        <v>32</v>
      </c>
      <c r="F68" s="39">
        <f>33/33</f>
        <v>1</v>
      </c>
      <c r="G68" s="46"/>
      <c r="H68" s="38"/>
      <c r="I68" s="38" t="s">
        <v>261</v>
      </c>
    </row>
    <row r="69" s="31" customFormat="1" spans="1:9">
      <c r="A69" s="42" t="s">
        <v>262</v>
      </c>
      <c r="B69" s="50" t="s">
        <v>263</v>
      </c>
      <c r="C69" s="50" t="s">
        <v>264</v>
      </c>
      <c r="D69" s="38">
        <v>35</v>
      </c>
      <c r="E69" s="38">
        <v>30</v>
      </c>
      <c r="F69" s="39">
        <f>34/35</f>
        <v>0.971428571428571</v>
      </c>
      <c r="G69" s="38" t="s">
        <v>265</v>
      </c>
      <c r="H69" s="38"/>
      <c r="I69" s="38" t="s">
        <v>266</v>
      </c>
    </row>
    <row r="70" s="31" customFormat="1" spans="1:9">
      <c r="A70" s="42"/>
      <c r="B70" s="50" t="s">
        <v>267</v>
      </c>
      <c r="C70" s="50" t="s">
        <v>268</v>
      </c>
      <c r="D70" s="38">
        <v>38</v>
      </c>
      <c r="E70" s="38">
        <v>31</v>
      </c>
      <c r="F70" s="39">
        <f>38/38</f>
        <v>1</v>
      </c>
      <c r="G70" s="38" t="s">
        <v>269</v>
      </c>
      <c r="H70" s="38"/>
      <c r="I70" s="38" t="s">
        <v>270</v>
      </c>
    </row>
    <row r="71" s="31" customFormat="1" spans="1:9">
      <c r="A71" s="42"/>
      <c r="B71" s="50" t="s">
        <v>271</v>
      </c>
      <c r="C71" s="50" t="s">
        <v>272</v>
      </c>
      <c r="D71" s="38">
        <v>34</v>
      </c>
      <c r="E71" s="38">
        <v>31</v>
      </c>
      <c r="F71" s="39">
        <f>34/34</f>
        <v>1</v>
      </c>
      <c r="G71" s="44" t="s">
        <v>273</v>
      </c>
      <c r="H71" s="38"/>
      <c r="I71" s="38" t="s">
        <v>274</v>
      </c>
    </row>
    <row r="72" s="31" customFormat="1" spans="1:9">
      <c r="A72" s="42"/>
      <c r="B72" s="50"/>
      <c r="C72" s="50"/>
      <c r="D72" s="38">
        <v>34</v>
      </c>
      <c r="E72" s="38">
        <v>34</v>
      </c>
      <c r="F72" s="39">
        <f>34/34</f>
        <v>1</v>
      </c>
      <c r="G72" s="46"/>
      <c r="H72" s="38"/>
      <c r="I72" s="38"/>
    </row>
    <row r="73" s="31" customFormat="1" ht="17.4" customHeight="1" spans="1:9">
      <c r="A73" s="62" t="s">
        <v>275</v>
      </c>
      <c r="B73" s="50" t="s">
        <v>276</v>
      </c>
      <c r="C73" s="50" t="s">
        <v>277</v>
      </c>
      <c r="D73" s="38">
        <v>37</v>
      </c>
      <c r="E73" s="38">
        <v>32</v>
      </c>
      <c r="F73" s="39">
        <f>35/37</f>
        <v>0.945945945945946</v>
      </c>
      <c r="G73" s="38" t="s">
        <v>278</v>
      </c>
      <c r="H73" s="38"/>
      <c r="I73" s="38" t="s">
        <v>279</v>
      </c>
    </row>
    <row r="74" s="31" customFormat="1" spans="1:9">
      <c r="A74" s="63"/>
      <c r="B74" s="50" t="s">
        <v>280</v>
      </c>
      <c r="C74" s="50" t="s">
        <v>281</v>
      </c>
      <c r="D74" s="38">
        <v>36</v>
      </c>
      <c r="E74" s="38">
        <v>30</v>
      </c>
      <c r="F74" s="39">
        <f>35/36</f>
        <v>0.972222222222222</v>
      </c>
      <c r="G74" s="38" t="s">
        <v>17</v>
      </c>
      <c r="H74" s="38"/>
      <c r="I74" s="38" t="s">
        <v>282</v>
      </c>
    </row>
    <row r="75" s="31" customFormat="1" spans="1:9">
      <c r="A75" s="63"/>
      <c r="B75" s="50" t="s">
        <v>283</v>
      </c>
      <c r="C75" s="50" t="s">
        <v>284</v>
      </c>
      <c r="D75" s="38">
        <v>33</v>
      </c>
      <c r="E75" s="38">
        <v>33</v>
      </c>
      <c r="F75" s="39">
        <f>33/33</f>
        <v>1</v>
      </c>
      <c r="G75" s="38" t="s">
        <v>285</v>
      </c>
      <c r="H75" s="38"/>
      <c r="I75" s="38"/>
    </row>
    <row r="76" s="31" customFormat="1" spans="1:9">
      <c r="A76" s="64"/>
      <c r="B76" s="55" t="s">
        <v>286</v>
      </c>
      <c r="C76" s="50" t="s">
        <v>287</v>
      </c>
      <c r="D76" s="38">
        <v>33</v>
      </c>
      <c r="E76" s="38">
        <v>29</v>
      </c>
      <c r="F76" s="39">
        <f>33/33</f>
        <v>1</v>
      </c>
      <c r="G76" s="38" t="s">
        <v>288</v>
      </c>
      <c r="H76" s="38"/>
      <c r="I76" s="38" t="s">
        <v>289</v>
      </c>
    </row>
    <row r="77" s="31" customFormat="1" spans="1:9">
      <c r="A77" s="64"/>
      <c r="B77" s="55" t="s">
        <v>290</v>
      </c>
      <c r="C77" s="50" t="s">
        <v>291</v>
      </c>
      <c r="D77" s="38">
        <v>34</v>
      </c>
      <c r="E77" s="38">
        <v>23</v>
      </c>
      <c r="F77" s="39">
        <f>34/34</f>
        <v>1</v>
      </c>
      <c r="G77" s="38" t="s">
        <v>21</v>
      </c>
      <c r="H77" s="38"/>
      <c r="I77" s="38" t="s">
        <v>292</v>
      </c>
    </row>
    <row r="78" s="31" customFormat="1" spans="1:9">
      <c r="A78" s="64"/>
      <c r="B78" s="55" t="s">
        <v>293</v>
      </c>
      <c r="C78" s="50" t="s">
        <v>294</v>
      </c>
      <c r="D78" s="38">
        <v>35</v>
      </c>
      <c r="E78" s="38">
        <v>35</v>
      </c>
      <c r="F78" s="39">
        <f>35/35</f>
        <v>1</v>
      </c>
      <c r="G78" s="38" t="s">
        <v>295</v>
      </c>
      <c r="H78" s="38"/>
      <c r="I78" s="38"/>
    </row>
    <row r="79" s="31" customFormat="1" spans="1:9">
      <c r="A79" s="64"/>
      <c r="B79" s="55" t="s">
        <v>296</v>
      </c>
      <c r="C79" s="50" t="s">
        <v>297</v>
      </c>
      <c r="D79" s="38">
        <v>33</v>
      </c>
      <c r="E79" s="38">
        <v>32</v>
      </c>
      <c r="F79" s="39">
        <f>33/33</f>
        <v>1</v>
      </c>
      <c r="G79" s="38" t="s">
        <v>298</v>
      </c>
      <c r="H79" s="38"/>
      <c r="I79" s="61" t="s">
        <v>299</v>
      </c>
    </row>
    <row r="80" s="31" customFormat="1" spans="1:9">
      <c r="A80" s="64"/>
      <c r="B80" s="55" t="s">
        <v>300</v>
      </c>
      <c r="C80" s="50" t="s">
        <v>301</v>
      </c>
      <c r="D80" s="38">
        <v>34</v>
      </c>
      <c r="E80" s="38">
        <v>32</v>
      </c>
      <c r="F80" s="39">
        <f>33/34</f>
        <v>0.970588235294118</v>
      </c>
      <c r="G80" s="38" t="s">
        <v>144</v>
      </c>
      <c r="H80" s="38"/>
      <c r="I80" s="61" t="s">
        <v>302</v>
      </c>
    </row>
    <row r="81" s="31" customFormat="1" spans="1:9">
      <c r="A81" s="51"/>
      <c r="B81" s="55" t="s">
        <v>303</v>
      </c>
      <c r="C81" s="50" t="s">
        <v>304</v>
      </c>
      <c r="D81" s="38">
        <v>35</v>
      </c>
      <c r="E81" s="38">
        <v>32</v>
      </c>
      <c r="F81" s="39">
        <f>34/35</f>
        <v>0.971428571428571</v>
      </c>
      <c r="G81" s="38" t="s">
        <v>305</v>
      </c>
      <c r="H81" s="38"/>
      <c r="I81" s="61" t="s">
        <v>306</v>
      </c>
    </row>
    <row r="82" s="31" customFormat="1" spans="1:9">
      <c r="A82" s="42" t="s">
        <v>307</v>
      </c>
      <c r="B82" s="50" t="s">
        <v>308</v>
      </c>
      <c r="C82" s="50" t="s">
        <v>309</v>
      </c>
      <c r="D82" s="38">
        <v>37</v>
      </c>
      <c r="E82" s="38">
        <v>28</v>
      </c>
      <c r="F82" s="43">
        <f>32/37</f>
        <v>0.864864864864865</v>
      </c>
      <c r="G82" s="38" t="s">
        <v>310</v>
      </c>
      <c r="H82" s="38"/>
      <c r="I82" s="61" t="s">
        <v>311</v>
      </c>
    </row>
    <row r="83" s="31" customFormat="1" spans="1:9">
      <c r="A83" s="42"/>
      <c r="B83" s="50" t="s">
        <v>312</v>
      </c>
      <c r="C83" s="50" t="s">
        <v>313</v>
      </c>
      <c r="D83" s="38">
        <v>40</v>
      </c>
      <c r="E83" s="38">
        <v>37</v>
      </c>
      <c r="F83" s="39">
        <f>40/40</f>
        <v>1</v>
      </c>
      <c r="G83" s="38" t="s">
        <v>314</v>
      </c>
      <c r="H83" s="38"/>
      <c r="I83" s="38" t="s">
        <v>315</v>
      </c>
    </row>
    <row r="84" s="31" customFormat="1" spans="1:9">
      <c r="A84" s="42"/>
      <c r="B84" s="50" t="s">
        <v>316</v>
      </c>
      <c r="C84" s="50" t="s">
        <v>317</v>
      </c>
      <c r="D84" s="38">
        <v>39</v>
      </c>
      <c r="E84" s="38">
        <v>35</v>
      </c>
      <c r="F84" s="39">
        <f>37/39</f>
        <v>0.948717948717949</v>
      </c>
      <c r="G84" s="38" t="s">
        <v>318</v>
      </c>
      <c r="H84" s="38"/>
      <c r="I84" s="38" t="s">
        <v>319</v>
      </c>
    </row>
    <row r="85" s="31" customFormat="1" spans="1:9">
      <c r="A85" s="42"/>
      <c r="B85" s="50" t="s">
        <v>320</v>
      </c>
      <c r="C85" s="50" t="s">
        <v>321</v>
      </c>
      <c r="D85" s="38">
        <v>34</v>
      </c>
      <c r="E85" s="38">
        <v>25</v>
      </c>
      <c r="F85" s="39">
        <f>31/34</f>
        <v>0.911764705882353</v>
      </c>
      <c r="G85" s="38" t="s">
        <v>322</v>
      </c>
      <c r="H85" s="38"/>
      <c r="I85" s="38" t="s">
        <v>323</v>
      </c>
    </row>
  </sheetData>
  <mergeCells count="34">
    <mergeCell ref="A1:I1"/>
    <mergeCell ref="A3:A10"/>
    <mergeCell ref="A11:A13"/>
    <mergeCell ref="A14:A23"/>
    <mergeCell ref="A24:A25"/>
    <mergeCell ref="A26:A27"/>
    <mergeCell ref="A28:A33"/>
    <mergeCell ref="A34:A41"/>
    <mergeCell ref="A42:A47"/>
    <mergeCell ref="A48:A53"/>
    <mergeCell ref="A54:A60"/>
    <mergeCell ref="A61:A66"/>
    <mergeCell ref="A67:A68"/>
    <mergeCell ref="A69:A72"/>
    <mergeCell ref="A73:A81"/>
    <mergeCell ref="A82:A85"/>
    <mergeCell ref="B9:B10"/>
    <mergeCell ref="B24:B25"/>
    <mergeCell ref="B48:B49"/>
    <mergeCell ref="B61:B62"/>
    <mergeCell ref="B67:B68"/>
    <mergeCell ref="B71:B72"/>
    <mergeCell ref="C9:C10"/>
    <mergeCell ref="C24:C25"/>
    <mergeCell ref="C48:C49"/>
    <mergeCell ref="C61:C62"/>
    <mergeCell ref="C67:C68"/>
    <mergeCell ref="C71:C72"/>
    <mergeCell ref="G9:G10"/>
    <mergeCell ref="G24:G25"/>
    <mergeCell ref="G48:G49"/>
    <mergeCell ref="G61:G62"/>
    <mergeCell ref="G67:G68"/>
    <mergeCell ref="G71:G72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M17" sqref="M17"/>
    </sheetView>
  </sheetViews>
  <sheetFormatPr defaultColWidth="9" defaultRowHeight="14.25"/>
  <cols>
    <col min="1" max="1" width="7.21666666666667" style="3" customWidth="1"/>
    <col min="2" max="2" width="15.8833333333333" style="3" customWidth="1"/>
    <col min="3" max="3" width="15.8833333333333" style="1" customWidth="1"/>
    <col min="4" max="5" width="12.8833333333333" style="1" customWidth="1"/>
    <col min="6" max="6" width="11.1083333333333" style="1" customWidth="1"/>
    <col min="7" max="7" width="15.2166666666667" style="4" customWidth="1"/>
    <col min="8" max="10" width="9" style="1"/>
    <col min="11" max="11" width="56.3333333333333" style="1" customWidth="1"/>
    <col min="12" max="12" width="23.5583333333333" style="1" customWidth="1"/>
    <col min="13" max="13" width="18.5583333333333" style="1" customWidth="1"/>
    <col min="14" max="14" width="12" style="5" customWidth="1"/>
    <col min="15" max="15" width="7.55833333333333" style="1" customWidth="1"/>
    <col min="16" max="16" width="3.44166666666667" style="1" customWidth="1"/>
    <col min="17" max="16384" width="9" style="1"/>
  </cols>
  <sheetData>
    <row r="1" s="1" customFormat="1" ht="18.75" spans="1:12">
      <c r="A1" s="6" t="s">
        <v>324</v>
      </c>
      <c r="B1" s="6"/>
      <c r="C1" s="6"/>
      <c r="D1" s="6"/>
      <c r="E1" s="6"/>
      <c r="F1" s="6"/>
      <c r="G1" s="7"/>
      <c r="H1" s="6"/>
      <c r="I1" s="6"/>
      <c r="J1" s="6"/>
      <c r="K1" s="6"/>
      <c r="L1" s="5"/>
    </row>
    <row r="2" s="2" customFormat="1" ht="18.75" spans="1:14">
      <c r="A2" s="8" t="s">
        <v>325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8" t="s">
        <v>9</v>
      </c>
      <c r="I2" s="8"/>
      <c r="J2" s="8"/>
      <c r="K2" s="8"/>
      <c r="L2" s="26"/>
      <c r="M2" s="27"/>
      <c r="N2" s="27"/>
    </row>
    <row r="3" s="1" customFormat="1" ht="18.75" spans="1:15">
      <c r="A3" s="8" t="s">
        <v>326</v>
      </c>
      <c r="B3" s="11" t="s">
        <v>327</v>
      </c>
      <c r="C3" s="12" t="s">
        <v>328</v>
      </c>
      <c r="D3" s="13">
        <v>36</v>
      </c>
      <c r="E3" s="13">
        <v>36</v>
      </c>
      <c r="F3" s="14">
        <f t="shared" ref="F3:F11" si="0">D3/D3</f>
        <v>1</v>
      </c>
      <c r="G3" s="15" t="s">
        <v>329</v>
      </c>
      <c r="H3" s="16"/>
      <c r="I3" s="16"/>
      <c r="J3" s="16"/>
      <c r="K3" s="16"/>
      <c r="L3" s="28"/>
      <c r="M3" s="28"/>
      <c r="N3" s="29"/>
      <c r="O3" s="28"/>
    </row>
    <row r="4" s="1" customFormat="1" ht="18.75" spans="1:15">
      <c r="A4" s="8"/>
      <c r="B4" s="11" t="s">
        <v>330</v>
      </c>
      <c r="C4" s="12" t="s">
        <v>331</v>
      </c>
      <c r="D4" s="13">
        <v>37</v>
      </c>
      <c r="E4" s="13">
        <v>35</v>
      </c>
      <c r="F4" s="14">
        <f t="shared" si="0"/>
        <v>1</v>
      </c>
      <c r="G4" s="15" t="s">
        <v>332</v>
      </c>
      <c r="H4" s="16" t="s">
        <v>333</v>
      </c>
      <c r="I4" s="16"/>
      <c r="J4" s="16"/>
      <c r="K4" s="16"/>
      <c r="L4" s="28"/>
      <c r="M4" s="28"/>
      <c r="N4" s="29"/>
      <c r="O4" s="28"/>
    </row>
    <row r="5" s="1" customFormat="1" ht="18.75" spans="1:15">
      <c r="A5" s="8"/>
      <c r="B5" s="11" t="s">
        <v>334</v>
      </c>
      <c r="C5" s="12" t="s">
        <v>335</v>
      </c>
      <c r="D5" s="13">
        <v>35</v>
      </c>
      <c r="E5" s="13">
        <v>28</v>
      </c>
      <c r="F5" s="14">
        <f t="shared" si="0"/>
        <v>1</v>
      </c>
      <c r="G5" s="15" t="s">
        <v>336</v>
      </c>
      <c r="H5" s="16" t="s">
        <v>337</v>
      </c>
      <c r="I5" s="16"/>
      <c r="J5" s="16"/>
      <c r="K5" s="16"/>
      <c r="L5" s="28"/>
      <c r="M5" s="28"/>
      <c r="N5" s="29"/>
      <c r="O5" s="28"/>
    </row>
    <row r="6" s="1" customFormat="1" ht="18.75" spans="1:15">
      <c r="A6" s="8"/>
      <c r="B6" s="11" t="s">
        <v>338</v>
      </c>
      <c r="C6" s="12" t="s">
        <v>339</v>
      </c>
      <c r="D6" s="13">
        <v>34</v>
      </c>
      <c r="E6" s="13">
        <v>33</v>
      </c>
      <c r="F6" s="14">
        <f t="shared" si="0"/>
        <v>1</v>
      </c>
      <c r="G6" s="15" t="s">
        <v>336</v>
      </c>
      <c r="H6" s="16" t="s">
        <v>340</v>
      </c>
      <c r="I6" s="16"/>
      <c r="J6" s="16"/>
      <c r="K6" s="16"/>
      <c r="L6" s="28"/>
      <c r="M6" s="28"/>
      <c r="N6" s="29"/>
      <c r="O6" s="28"/>
    </row>
    <row r="7" s="1" customFormat="1" ht="18.75" spans="1:15">
      <c r="A7" s="8"/>
      <c r="B7" s="11" t="s">
        <v>341</v>
      </c>
      <c r="C7" s="12" t="s">
        <v>342</v>
      </c>
      <c r="D7" s="13">
        <v>36</v>
      </c>
      <c r="E7" s="13">
        <v>36</v>
      </c>
      <c r="F7" s="14">
        <f t="shared" si="0"/>
        <v>1</v>
      </c>
      <c r="G7" s="15" t="s">
        <v>343</v>
      </c>
      <c r="H7" s="16"/>
      <c r="I7" s="16"/>
      <c r="J7" s="16"/>
      <c r="K7" s="16"/>
      <c r="L7" s="28"/>
      <c r="M7" s="28"/>
      <c r="N7" s="29"/>
      <c r="O7" s="28"/>
    </row>
    <row r="8" s="1" customFormat="1" ht="18.75" spans="1:15">
      <c r="A8" s="8"/>
      <c r="B8" s="11" t="s">
        <v>344</v>
      </c>
      <c r="C8" s="12" t="s">
        <v>345</v>
      </c>
      <c r="D8" s="13">
        <v>36</v>
      </c>
      <c r="E8" s="13">
        <v>36</v>
      </c>
      <c r="F8" s="14">
        <f t="shared" si="0"/>
        <v>1</v>
      </c>
      <c r="G8" s="15" t="s">
        <v>343</v>
      </c>
      <c r="H8" s="16"/>
      <c r="I8" s="16"/>
      <c r="J8" s="16"/>
      <c r="K8" s="16"/>
      <c r="L8" s="28"/>
      <c r="M8" s="28"/>
      <c r="N8" s="29"/>
      <c r="O8" s="28"/>
    </row>
    <row r="9" s="1" customFormat="1" ht="18.75" spans="1:15">
      <c r="A9" s="8"/>
      <c r="B9" s="11" t="s">
        <v>346</v>
      </c>
      <c r="C9" s="12" t="s">
        <v>347</v>
      </c>
      <c r="D9" s="13">
        <v>29</v>
      </c>
      <c r="E9" s="13">
        <v>27</v>
      </c>
      <c r="F9" s="14">
        <f t="shared" si="0"/>
        <v>1</v>
      </c>
      <c r="G9" s="15" t="s">
        <v>348</v>
      </c>
      <c r="H9" s="17" t="s">
        <v>349</v>
      </c>
      <c r="I9" s="16"/>
      <c r="J9" s="16"/>
      <c r="K9" s="16"/>
      <c r="L9" s="28"/>
      <c r="M9" s="28"/>
      <c r="N9" s="29"/>
      <c r="O9" s="28"/>
    </row>
    <row r="10" s="1" customFormat="1" ht="18.75" spans="1:15">
      <c r="A10" s="8"/>
      <c r="B10" s="11" t="s">
        <v>350</v>
      </c>
      <c r="C10" s="12" t="s">
        <v>351</v>
      </c>
      <c r="D10" s="13">
        <v>38</v>
      </c>
      <c r="E10" s="13">
        <v>38</v>
      </c>
      <c r="F10" s="14">
        <f t="shared" si="0"/>
        <v>1</v>
      </c>
      <c r="G10" s="15" t="s">
        <v>332</v>
      </c>
      <c r="H10" s="16"/>
      <c r="I10" s="16"/>
      <c r="J10" s="16"/>
      <c r="K10" s="16"/>
      <c r="L10" s="28"/>
      <c r="M10" s="28"/>
      <c r="N10" s="29"/>
      <c r="O10" s="28"/>
    </row>
    <row r="11" s="1" customFormat="1" ht="18.75" spans="1:15">
      <c r="A11" s="8"/>
      <c r="B11" s="11" t="s">
        <v>352</v>
      </c>
      <c r="C11" s="12" t="s">
        <v>353</v>
      </c>
      <c r="D11" s="13">
        <v>37</v>
      </c>
      <c r="E11" s="13">
        <v>37</v>
      </c>
      <c r="F11" s="14">
        <f t="shared" si="0"/>
        <v>1</v>
      </c>
      <c r="G11" s="15" t="s">
        <v>354</v>
      </c>
      <c r="H11" s="16"/>
      <c r="I11" s="16"/>
      <c r="J11" s="16"/>
      <c r="K11" s="16"/>
      <c r="L11" s="28"/>
      <c r="M11" s="28"/>
      <c r="N11" s="29"/>
      <c r="O11" s="28"/>
    </row>
    <row r="12" s="1" customFormat="1" ht="18.75" spans="1:15">
      <c r="A12" s="8"/>
      <c r="B12" s="11" t="s">
        <v>355</v>
      </c>
      <c r="C12" s="12" t="s">
        <v>356</v>
      </c>
      <c r="D12" s="13">
        <v>36</v>
      </c>
      <c r="E12" s="13">
        <v>35</v>
      </c>
      <c r="F12" s="14">
        <f>E12/D12</f>
        <v>0.972222222222222</v>
      </c>
      <c r="G12" s="15" t="s">
        <v>336</v>
      </c>
      <c r="H12" s="16" t="s">
        <v>357</v>
      </c>
      <c r="I12" s="16"/>
      <c r="J12" s="16"/>
      <c r="K12" s="16"/>
      <c r="L12" s="28"/>
      <c r="M12" s="28"/>
      <c r="N12" s="29"/>
      <c r="O12" s="28"/>
    </row>
    <row r="13" s="1" customFormat="1" ht="18.75" spans="1:15">
      <c r="A13" s="8"/>
      <c r="B13" s="11" t="s">
        <v>358</v>
      </c>
      <c r="C13" s="12" t="s">
        <v>359</v>
      </c>
      <c r="D13" s="13">
        <v>37</v>
      </c>
      <c r="E13" s="13">
        <v>37</v>
      </c>
      <c r="F13" s="14">
        <f t="shared" ref="F13:F18" si="1">D13/D13</f>
        <v>1</v>
      </c>
      <c r="G13" s="15" t="s">
        <v>336</v>
      </c>
      <c r="H13" s="16"/>
      <c r="I13" s="16"/>
      <c r="J13" s="16"/>
      <c r="K13" s="16"/>
      <c r="L13" s="28"/>
      <c r="M13" s="28"/>
      <c r="N13" s="29"/>
      <c r="O13" s="28"/>
    </row>
    <row r="14" s="1" customFormat="1" ht="18.75" spans="1:15">
      <c r="A14" s="8"/>
      <c r="B14" s="11" t="s">
        <v>360</v>
      </c>
      <c r="C14" s="12" t="s">
        <v>361</v>
      </c>
      <c r="D14" s="13">
        <v>29</v>
      </c>
      <c r="E14" s="13">
        <v>29</v>
      </c>
      <c r="F14" s="14">
        <f t="shared" si="1"/>
        <v>1</v>
      </c>
      <c r="G14" s="15" t="s">
        <v>336</v>
      </c>
      <c r="H14" s="16"/>
      <c r="I14" s="16"/>
      <c r="J14" s="16"/>
      <c r="K14" s="16"/>
      <c r="L14" s="28"/>
      <c r="M14" s="28"/>
      <c r="N14" s="29"/>
      <c r="O14" s="28"/>
    </row>
    <row r="15" s="1" customFormat="1" ht="18.75" spans="1:15">
      <c r="A15" s="8"/>
      <c r="B15" s="11" t="s">
        <v>362</v>
      </c>
      <c r="C15" s="12" t="s">
        <v>363</v>
      </c>
      <c r="D15" s="13">
        <v>29</v>
      </c>
      <c r="E15" s="13">
        <v>29</v>
      </c>
      <c r="F15" s="14">
        <f t="shared" si="1"/>
        <v>1</v>
      </c>
      <c r="G15" s="15" t="s">
        <v>343</v>
      </c>
      <c r="H15" s="16"/>
      <c r="I15" s="16"/>
      <c r="J15" s="16"/>
      <c r="K15" s="16"/>
      <c r="L15" s="28"/>
      <c r="M15" s="28"/>
      <c r="N15" s="29"/>
      <c r="O15" s="28"/>
    </row>
    <row r="16" s="1" customFormat="1" ht="18.75" spans="1:15">
      <c r="A16" s="8" t="s">
        <v>364</v>
      </c>
      <c r="B16" s="18" t="s">
        <v>365</v>
      </c>
      <c r="C16" s="18" t="s">
        <v>366</v>
      </c>
      <c r="D16" s="13">
        <v>35</v>
      </c>
      <c r="E16" s="13">
        <v>33</v>
      </c>
      <c r="F16" s="14">
        <f t="shared" si="1"/>
        <v>1</v>
      </c>
      <c r="G16" s="15" t="s">
        <v>367</v>
      </c>
      <c r="H16" s="16" t="s">
        <v>368</v>
      </c>
      <c r="I16" s="16"/>
      <c r="J16" s="16"/>
      <c r="K16" s="16"/>
      <c r="L16" s="28"/>
      <c r="M16" s="28"/>
      <c r="N16" s="29"/>
      <c r="O16" s="28"/>
    </row>
    <row r="17" s="1" customFormat="1" ht="18.75" spans="1:15">
      <c r="A17" s="8"/>
      <c r="B17" s="18" t="s">
        <v>369</v>
      </c>
      <c r="C17" s="18" t="s">
        <v>370</v>
      </c>
      <c r="D17" s="13">
        <v>33</v>
      </c>
      <c r="E17" s="13">
        <v>33</v>
      </c>
      <c r="F17" s="14">
        <f t="shared" si="1"/>
        <v>1</v>
      </c>
      <c r="G17" s="15" t="s">
        <v>371</v>
      </c>
      <c r="H17" s="16"/>
      <c r="I17" s="16"/>
      <c r="J17" s="16"/>
      <c r="K17" s="16"/>
      <c r="L17" s="28"/>
      <c r="M17" s="28"/>
      <c r="N17" s="29"/>
      <c r="O17" s="28"/>
    </row>
    <row r="18" s="1" customFormat="1" ht="18.75" spans="1:15">
      <c r="A18" s="8"/>
      <c r="B18" s="18" t="s">
        <v>372</v>
      </c>
      <c r="C18" s="18" t="s">
        <v>373</v>
      </c>
      <c r="D18" s="13">
        <v>33</v>
      </c>
      <c r="E18" s="13">
        <v>33</v>
      </c>
      <c r="F18" s="14">
        <f t="shared" si="1"/>
        <v>1</v>
      </c>
      <c r="G18" s="15" t="s">
        <v>374</v>
      </c>
      <c r="H18" s="16"/>
      <c r="I18" s="16"/>
      <c r="J18" s="16"/>
      <c r="K18" s="16"/>
      <c r="L18" s="28"/>
      <c r="M18" s="28"/>
      <c r="N18" s="29"/>
      <c r="O18" s="28"/>
    </row>
    <row r="19" s="1" customFormat="1" ht="18.75" spans="1:15">
      <c r="A19" s="8"/>
      <c r="B19" s="18" t="s">
        <v>375</v>
      </c>
      <c r="C19" s="18" t="s">
        <v>376</v>
      </c>
      <c r="D19" s="13">
        <v>34</v>
      </c>
      <c r="E19" s="13">
        <v>33</v>
      </c>
      <c r="F19" s="14">
        <f>E19/D19</f>
        <v>0.970588235294118</v>
      </c>
      <c r="G19" s="15" t="s">
        <v>377</v>
      </c>
      <c r="H19" s="16" t="s">
        <v>378</v>
      </c>
      <c r="I19" s="19"/>
      <c r="J19" s="19"/>
      <c r="K19" s="19"/>
      <c r="L19" s="28"/>
      <c r="M19" s="28"/>
      <c r="N19" s="29"/>
      <c r="O19" s="28"/>
    </row>
    <row r="20" s="1" customFormat="1" ht="18.75" spans="1:15">
      <c r="A20" s="8"/>
      <c r="B20" s="18" t="s">
        <v>379</v>
      </c>
      <c r="C20" s="18" t="s">
        <v>380</v>
      </c>
      <c r="D20" s="13">
        <v>33</v>
      </c>
      <c r="E20" s="13">
        <v>33</v>
      </c>
      <c r="F20" s="14">
        <f t="shared" ref="F20:F30" si="2">D20/D20</f>
        <v>1</v>
      </c>
      <c r="G20" s="15" t="s">
        <v>381</v>
      </c>
      <c r="H20" s="19"/>
      <c r="I20" s="19"/>
      <c r="J20" s="19"/>
      <c r="K20" s="19"/>
      <c r="L20" s="28"/>
      <c r="M20" s="28"/>
      <c r="N20" s="29"/>
      <c r="O20" s="28"/>
    </row>
    <row r="21" s="1" customFormat="1" ht="18.75" spans="1:15">
      <c r="A21" s="8"/>
      <c r="B21" s="18" t="s">
        <v>382</v>
      </c>
      <c r="C21" s="18" t="s">
        <v>383</v>
      </c>
      <c r="D21" s="13">
        <v>30</v>
      </c>
      <c r="E21" s="13">
        <v>30</v>
      </c>
      <c r="F21" s="14">
        <f t="shared" si="2"/>
        <v>1</v>
      </c>
      <c r="G21" s="15" t="s">
        <v>384</v>
      </c>
      <c r="H21" s="16"/>
      <c r="I21" s="16"/>
      <c r="J21" s="16"/>
      <c r="K21" s="16"/>
      <c r="L21" s="28"/>
      <c r="M21" s="28"/>
      <c r="N21" s="29"/>
      <c r="O21" s="28"/>
    </row>
    <row r="22" s="1" customFormat="1" ht="18.75" spans="1:15">
      <c r="A22" s="8"/>
      <c r="B22" s="18" t="s">
        <v>385</v>
      </c>
      <c r="C22" s="18" t="s">
        <v>386</v>
      </c>
      <c r="D22" s="13">
        <v>33</v>
      </c>
      <c r="E22" s="13">
        <v>33</v>
      </c>
      <c r="F22" s="14">
        <f t="shared" si="2"/>
        <v>1</v>
      </c>
      <c r="G22" s="15" t="s">
        <v>343</v>
      </c>
      <c r="H22" s="16"/>
      <c r="I22" s="16"/>
      <c r="J22" s="16"/>
      <c r="K22" s="16"/>
      <c r="L22" s="28"/>
      <c r="M22" s="28"/>
      <c r="N22" s="29"/>
      <c r="O22" s="28"/>
    </row>
    <row r="23" s="1" customFormat="1" ht="18.75" spans="1:15">
      <c r="A23" s="8"/>
      <c r="B23" s="18" t="s">
        <v>387</v>
      </c>
      <c r="C23" s="18" t="s">
        <v>388</v>
      </c>
      <c r="D23" s="13">
        <v>31</v>
      </c>
      <c r="E23" s="13">
        <v>31</v>
      </c>
      <c r="F23" s="14">
        <f t="shared" si="2"/>
        <v>1</v>
      </c>
      <c r="G23" s="15" t="s">
        <v>389</v>
      </c>
      <c r="H23" s="16"/>
      <c r="I23" s="16"/>
      <c r="J23" s="16"/>
      <c r="K23" s="16"/>
      <c r="L23" s="28"/>
      <c r="M23" s="28"/>
      <c r="N23" s="29"/>
      <c r="O23" s="28"/>
    </row>
    <row r="24" s="1" customFormat="1" ht="18.75" spans="1:15">
      <c r="A24" s="20" t="s">
        <v>390</v>
      </c>
      <c r="B24" s="21" t="s">
        <v>391</v>
      </c>
      <c r="C24" s="22" t="s">
        <v>392</v>
      </c>
      <c r="D24" s="13">
        <v>38</v>
      </c>
      <c r="E24" s="13">
        <v>38</v>
      </c>
      <c r="F24" s="14">
        <f t="shared" si="2"/>
        <v>1</v>
      </c>
      <c r="G24" s="23" t="s">
        <v>393</v>
      </c>
      <c r="H24" s="16"/>
      <c r="I24" s="16"/>
      <c r="J24" s="16"/>
      <c r="K24" s="16"/>
      <c r="L24" s="28"/>
      <c r="M24" s="28"/>
      <c r="N24" s="29"/>
      <c r="O24" s="28"/>
    </row>
    <row r="25" s="1" customFormat="1" ht="18.75" spans="1:15">
      <c r="A25" s="24"/>
      <c r="B25" s="21" t="s">
        <v>394</v>
      </c>
      <c r="C25" s="22" t="s">
        <v>395</v>
      </c>
      <c r="D25" s="13">
        <v>30</v>
      </c>
      <c r="E25" s="13">
        <v>30</v>
      </c>
      <c r="F25" s="14">
        <f t="shared" si="2"/>
        <v>1</v>
      </c>
      <c r="G25" s="23" t="s">
        <v>393</v>
      </c>
      <c r="H25" s="16"/>
      <c r="I25" s="16"/>
      <c r="J25" s="16"/>
      <c r="K25" s="16"/>
      <c r="L25" s="28"/>
      <c r="M25" s="28"/>
      <c r="N25" s="29"/>
      <c r="O25" s="28"/>
    </row>
    <row r="26" s="1" customFormat="1" ht="18.75" spans="1:15">
      <c r="A26" s="24"/>
      <c r="B26" s="21" t="s">
        <v>396</v>
      </c>
      <c r="C26" s="22" t="s">
        <v>397</v>
      </c>
      <c r="D26" s="13">
        <v>29</v>
      </c>
      <c r="E26" s="13">
        <v>28</v>
      </c>
      <c r="F26" s="14">
        <f t="shared" si="2"/>
        <v>1</v>
      </c>
      <c r="G26" s="23" t="s">
        <v>393</v>
      </c>
      <c r="H26" s="16" t="s">
        <v>398</v>
      </c>
      <c r="I26" s="16"/>
      <c r="J26" s="16"/>
      <c r="K26" s="16"/>
      <c r="L26" s="28"/>
      <c r="M26" s="28"/>
      <c r="N26" s="29"/>
      <c r="O26" s="28"/>
    </row>
    <row r="27" s="1" customFormat="1" ht="18.75" spans="1:15">
      <c r="A27" s="24"/>
      <c r="B27" s="21" t="s">
        <v>399</v>
      </c>
      <c r="C27" s="22" t="s">
        <v>400</v>
      </c>
      <c r="D27" s="13">
        <v>31</v>
      </c>
      <c r="E27" s="13">
        <v>31</v>
      </c>
      <c r="F27" s="14">
        <f t="shared" si="2"/>
        <v>1</v>
      </c>
      <c r="G27" s="23" t="s">
        <v>367</v>
      </c>
      <c r="H27" s="16"/>
      <c r="I27" s="19"/>
      <c r="J27" s="19"/>
      <c r="K27" s="19"/>
      <c r="L27" s="28"/>
      <c r="M27" s="28"/>
      <c r="N27" s="29"/>
      <c r="O27" s="28"/>
    </row>
    <row r="28" s="1" customFormat="1" ht="18.75" spans="1:15">
      <c r="A28" s="24"/>
      <c r="B28" s="21" t="s">
        <v>401</v>
      </c>
      <c r="C28" s="22" t="s">
        <v>402</v>
      </c>
      <c r="D28" s="13">
        <v>30</v>
      </c>
      <c r="E28" s="13">
        <v>29</v>
      </c>
      <c r="F28" s="14">
        <f t="shared" si="2"/>
        <v>1</v>
      </c>
      <c r="G28" s="23" t="s">
        <v>371</v>
      </c>
      <c r="H28" s="16" t="s">
        <v>403</v>
      </c>
      <c r="I28" s="19"/>
      <c r="J28" s="19"/>
      <c r="K28" s="19"/>
      <c r="L28" s="28"/>
      <c r="M28" s="28"/>
      <c r="N28" s="29"/>
      <c r="O28" s="28"/>
    </row>
    <row r="29" s="1" customFormat="1" ht="18.75" spans="1:15">
      <c r="A29" s="24"/>
      <c r="B29" s="21" t="s">
        <v>404</v>
      </c>
      <c r="C29" s="22" t="s">
        <v>405</v>
      </c>
      <c r="D29" s="13">
        <v>30</v>
      </c>
      <c r="E29" s="13">
        <v>27</v>
      </c>
      <c r="F29" s="14">
        <f t="shared" si="2"/>
        <v>1</v>
      </c>
      <c r="G29" s="23" t="s">
        <v>374</v>
      </c>
      <c r="H29" s="16" t="s">
        <v>406</v>
      </c>
      <c r="I29" s="16"/>
      <c r="J29" s="16"/>
      <c r="K29" s="16"/>
      <c r="L29" s="28"/>
      <c r="M29" s="28"/>
      <c r="N29" s="29"/>
      <c r="O29" s="28"/>
    </row>
    <row r="30" s="1" customFormat="1" ht="18.75" spans="1:15">
      <c r="A30" s="24"/>
      <c r="B30" s="21" t="s">
        <v>407</v>
      </c>
      <c r="C30" s="22" t="s">
        <v>408</v>
      </c>
      <c r="D30" s="13">
        <v>30</v>
      </c>
      <c r="E30" s="13">
        <v>30</v>
      </c>
      <c r="F30" s="14">
        <f t="shared" si="2"/>
        <v>1</v>
      </c>
      <c r="G30" s="23" t="s">
        <v>374</v>
      </c>
      <c r="H30" s="16"/>
      <c r="I30" s="19"/>
      <c r="J30" s="19"/>
      <c r="K30" s="19"/>
      <c r="L30" s="28"/>
      <c r="M30" s="28"/>
      <c r="N30" s="29"/>
      <c r="O30" s="28"/>
    </row>
    <row r="31" s="1" customFormat="1" ht="18.75" spans="1:15">
      <c r="A31" s="24"/>
      <c r="B31" s="21" t="s">
        <v>409</v>
      </c>
      <c r="C31" s="22" t="s">
        <v>410</v>
      </c>
      <c r="D31" s="13">
        <v>29</v>
      </c>
      <c r="E31" s="13">
        <v>27</v>
      </c>
      <c r="F31" s="14">
        <f>E31/D31</f>
        <v>0.931034482758621</v>
      </c>
      <c r="G31" s="23" t="s">
        <v>332</v>
      </c>
      <c r="H31" s="16" t="s">
        <v>411</v>
      </c>
      <c r="I31" s="16"/>
      <c r="J31" s="16"/>
      <c r="K31" s="16"/>
      <c r="L31" s="28"/>
      <c r="M31" s="28"/>
      <c r="N31" s="29"/>
      <c r="O31" s="28"/>
    </row>
    <row r="32" s="1" customFormat="1" ht="18.75" spans="1:15">
      <c r="A32" s="25"/>
      <c r="B32" s="21" t="s">
        <v>412</v>
      </c>
      <c r="C32" s="22" t="s">
        <v>413</v>
      </c>
      <c r="D32" s="13">
        <v>30</v>
      </c>
      <c r="E32" s="13">
        <v>30</v>
      </c>
      <c r="F32" s="14">
        <f>D32/D32</f>
        <v>1</v>
      </c>
      <c r="G32" s="23" t="s">
        <v>332</v>
      </c>
      <c r="H32" s="16"/>
      <c r="I32" s="16"/>
      <c r="J32" s="16"/>
      <c r="K32" s="16"/>
      <c r="L32" s="28"/>
      <c r="M32" s="28"/>
      <c r="N32" s="29"/>
      <c r="O32" s="28"/>
    </row>
  </sheetData>
  <mergeCells count="35">
    <mergeCell ref="A1:K1"/>
    <mergeCell ref="H2:K2"/>
    <mergeCell ref="H3:K3"/>
    <mergeCell ref="H4:K4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A3:A15"/>
    <mergeCell ref="A16:A23"/>
    <mergeCell ref="A24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石湖</vt:lpstr>
      <vt:lpstr>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2015-06-05T18:19:00Z</dcterms:created>
  <dcterms:modified xsi:type="dcterms:W3CDTF">2021-06-09T05:48:32Z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6143FB088487381DAB5CBC60E6A6C382</vt:lpwstr>
  </property>
</Properties>
</file>